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defaultThemeVersion="124226"/>
  <bookViews>
    <workbookView xWindow="240" yWindow="225" windowWidth="14805" windowHeight="7890"/>
  </bookViews>
  <sheets>
    <sheet name="2016-2019" sheetId="1" r:id="rId1"/>
    <sheet name="2015-2016 სხვაობა განმარტება" sheetId="3" r:id="rId2"/>
    <sheet name="Sheet1" sheetId="4" r:id="rId3"/>
  </sheets>
  <calcPr calcId="145621"/>
</workbook>
</file>

<file path=xl/calcChain.xml><?xml version="1.0" encoding="utf-8"?>
<calcChain xmlns="http://schemas.openxmlformats.org/spreadsheetml/2006/main">
  <c r="F58" i="1" l="1"/>
  <c r="F10" i="1"/>
  <c r="H135" i="3"/>
  <c r="F132" i="3"/>
  <c r="H132" i="3" s="1"/>
  <c r="E132" i="3"/>
  <c r="F127" i="3"/>
  <c r="H127" i="3" s="1"/>
  <c r="E127" i="3"/>
  <c r="F122" i="3"/>
  <c r="H122" i="3" s="1"/>
  <c r="E122" i="3"/>
  <c r="F115" i="3"/>
  <c r="H115" i="3" s="1"/>
  <c r="E115" i="3"/>
  <c r="F102" i="3"/>
  <c r="H102" i="3" s="1"/>
  <c r="E102" i="3"/>
  <c r="F97" i="3"/>
  <c r="H97" i="3" s="1"/>
  <c r="E97" i="3"/>
  <c r="F89" i="3"/>
  <c r="H89" i="3" s="1"/>
  <c r="E89" i="3"/>
  <c r="H87" i="3"/>
  <c r="F81" i="3"/>
  <c r="H81" i="3" s="1"/>
  <c r="E81" i="3"/>
  <c r="F72" i="3"/>
  <c r="H72" i="3" s="1"/>
  <c r="E72" i="3"/>
  <c r="F71" i="3"/>
  <c r="H71" i="3" s="1"/>
  <c r="E71" i="3"/>
  <c r="D71" i="3"/>
  <c r="E67" i="3"/>
  <c r="H67" i="3" s="1"/>
  <c r="F61" i="3"/>
  <c r="H61" i="3" s="1"/>
  <c r="E61" i="3"/>
  <c r="F54" i="3"/>
  <c r="H54" i="3" s="1"/>
  <c r="E54" i="3"/>
  <c r="F45" i="3"/>
  <c r="H45" i="3" s="1"/>
  <c r="E45" i="3"/>
  <c r="F40" i="3"/>
  <c r="H40" i="3" s="1"/>
  <c r="E40" i="3"/>
  <c r="F30" i="3"/>
  <c r="H30" i="3" s="1"/>
  <c r="E30" i="3"/>
  <c r="H28" i="3"/>
  <c r="H26" i="3"/>
  <c r="F22" i="3"/>
  <c r="H22" i="3" s="1"/>
  <c r="E22" i="3"/>
  <c r="F16" i="3"/>
  <c r="H16" i="3" s="1"/>
  <c r="E16" i="3"/>
  <c r="F11" i="3"/>
  <c r="H11" i="3" s="1"/>
  <c r="E11" i="3"/>
  <c r="F6" i="3"/>
  <c r="H6" i="3" s="1"/>
  <c r="E6" i="3"/>
  <c r="F5" i="3"/>
  <c r="H5" i="3" s="1"/>
  <c r="E5" i="3"/>
  <c r="D5" i="3"/>
  <c r="F144" i="1" l="1"/>
  <c r="F139" i="1"/>
  <c r="F134" i="1"/>
  <c r="F127" i="1"/>
  <c r="F114" i="1"/>
  <c r="F109" i="1"/>
  <c r="F101" i="1"/>
  <c r="F93" i="1"/>
  <c r="F84" i="1"/>
  <c r="I83" i="1"/>
  <c r="H83" i="1"/>
  <c r="G83" i="1"/>
  <c r="E83" i="1"/>
  <c r="D83" i="1"/>
  <c r="F65" i="1"/>
  <c r="F49" i="1"/>
  <c r="F44" i="1"/>
  <c r="F34" i="1"/>
  <c r="F26" i="1"/>
  <c r="F20" i="1"/>
  <c r="F15" i="1"/>
  <c r="I9" i="1"/>
  <c r="H9" i="1"/>
  <c r="G9" i="1"/>
  <c r="E9" i="1"/>
  <c r="D9" i="1"/>
  <c r="F83" i="1" l="1"/>
  <c r="F9" i="1"/>
</calcChain>
</file>

<file path=xl/sharedStrings.xml><?xml version="1.0" encoding="utf-8"?>
<sst xmlns="http://schemas.openxmlformats.org/spreadsheetml/2006/main" count="380" uniqueCount="201">
  <si>
    <t>პროგრამული კოდი</t>
  </si>
  <si>
    <t>დასახელება</t>
  </si>
  <si>
    <t>2015 დამტკიცებული ბიუჯეტი</t>
  </si>
  <si>
    <t>2015 დამტკიცებული პროგრამა</t>
  </si>
  <si>
    <t>2016 წლის პროექტი (ათასი ლარი)</t>
  </si>
  <si>
    <t>პროგნოზი (ათასი ლარი)</t>
  </si>
  <si>
    <t>პროგრამის განმახორციელებელი</t>
  </si>
  <si>
    <t>შენიშვნა</t>
  </si>
  <si>
    <t>2017 წელი</t>
  </si>
  <si>
    <t xml:space="preserve">2018 წელი </t>
  </si>
  <si>
    <t>2019 წელი</t>
  </si>
  <si>
    <t>35 03</t>
  </si>
  <si>
    <t>ჯანმრთელობის დაცვის პროგრამა</t>
  </si>
  <si>
    <t>35 03 01</t>
  </si>
  <si>
    <t>მოსახლეობის საყოველთაო ჯანმრთელობის დაცვა</t>
  </si>
  <si>
    <t>35 03 02</t>
  </si>
  <si>
    <t>საზოგადოებრივი ჯანმრთელობის დაცვა</t>
  </si>
  <si>
    <t>35 03 02 01</t>
  </si>
  <si>
    <t>დაავადებათა ადრეული გამოვლენა და სკრინინგი</t>
  </si>
  <si>
    <t>კიბოს სკრინინგის კომპონენტი</t>
  </si>
  <si>
    <t>საშვილოსნოს ყელის ორგანიზებული სკრინინგის პილოტი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</si>
  <si>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</si>
  <si>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</si>
  <si>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35 03 02 02</t>
  </si>
  <si>
    <t>იმუნიზაცია</t>
  </si>
  <si>
    <t>ვაქცინებისა და ასაცრელი მასალების შესყიდვა</t>
  </si>
  <si>
    <t>სპეციფიკური შრატებისა და ვაქცინების შესყიდვა</t>
  </si>
  <si>
    <t>ანტირაბიული სამკურნალო საშუალებებით უზრუნველყოფა</t>
  </si>
  <si>
    <t>აცრა-ვიზიტისა და ექიმის კონსულტაციის მომსახურება</t>
  </si>
  <si>
    <t>35 03 02 03</t>
  </si>
  <si>
    <t>ეპიდზედამხედველობის პროგრამა</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</si>
  <si>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 (მე-3 მუხლის „ა“, „ბ“ და „გ“ ქვეპუნქტები)</t>
  </si>
  <si>
    <t>მალარიისა და სხვა პარაზიტული დაავადებების პრევენციისა და კონტროლის გაუმჯობესება</t>
  </si>
  <si>
    <t>ნოზოკომიური ინფექციების ეპიდზედამხედველობა</t>
  </si>
  <si>
    <t>ვირუსული დიარეების კვლევა</t>
  </si>
  <si>
    <t>გრიპის სეზონური გავრცელების პრევენციის ღონისძიებების დაგეგმვა (მ.შ. გრიპის საწინააღმდეგო ვაქცინის შესყიდვა) და განხორციელება</t>
  </si>
  <si>
    <t>35 03 02 04</t>
  </si>
  <si>
    <t>უსაფრთხო სისხლი</t>
  </si>
  <si>
    <t>დონორული სისხლის კვლევა B და C ჰეპატიტზე, აივ-ინფექციაზე/შიდსზე და ათაშანგზე</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</si>
  <si>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</si>
  <si>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</si>
  <si>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35 03 02 05</t>
  </si>
  <si>
    <t>პროფესიულ დაავადებათა პრევენცია</t>
  </si>
  <si>
    <t>მომსახურება</t>
  </si>
  <si>
    <t>35 03 02 06</t>
  </si>
  <si>
    <t>ინფექციური დაავადებების მართვა</t>
  </si>
  <si>
    <t>35 03 02 07</t>
  </si>
  <si>
    <t>ტუბერკულოზის მართვა</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</si>
  <si>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</si>
  <si>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 xml:space="preserve">გაზრდილია ახალი მედიკამენტებით მკურნალობის მონიტორინგის გამო </t>
  </si>
  <si>
    <t>ლაბორატორიული კონტროლი და ნახველის ლოჯისტიკა</t>
  </si>
  <si>
    <t>დაემატება გლობალის სახარჯი მასალების შესყიდვა</t>
  </si>
  <si>
    <t>სტაციონარული მომსახურება</t>
  </si>
  <si>
    <t>პატიმრობისა და თავისუფლების აღკვეთის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</si>
  <si>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სს ,,ტუბერკულოზისა და ფილტვის დაავადებათა ეროვნული ცენტრის“ ფუნქციონირების ხელშეწყობის კომპონენტი (2015 წლის 1 ივლისამდე)</t>
  </si>
  <si>
    <t>ტუბერკულოზის პროგრამის რეგიონალური მართვა და მონიტორინგი</t>
  </si>
  <si>
    <t>ტუბერკულოზის სამკურნალო პირველი რიგის მედიკამენტების შესყიდვა</t>
  </si>
  <si>
    <t>გლობალური ფონდის პროექტიდან გადმოდის სახელმწიფო დაფინანსებაში</t>
  </si>
  <si>
    <t>ბაქტერიოსკოპული და კულტურალური კვლევისთვისთვის საჭირო სახარჯი მასალების შეძენა; ინდივიდუალური დაცვის საშუალებების (ნიღბების, რესპირატორები) შეძენა;</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</si>
  <si>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ფულადი წახალისების საშემოსავლო გადასახადი და რეზისტენტული ფორმის ტუბერკულოზით დაავადებულთა  (თვეში არაუმეტეს 150 პაციენტისა) ფულადი წახალისების დაფინანსება</t>
  </si>
  <si>
    <t>35 03 02 08</t>
  </si>
  <si>
    <t>აივ ინფექცია/შიდსი</t>
  </si>
  <si>
    <t>აივ-ინფექცია/შიდსზე ნებაყოფლობითი კონსულტირება და ტესტირება ( მ.შ. აივ-ინფექცია/შიდსზე სკრინინგული კვლევისათვის საჭირო ტესტ-სისტემების და სახარჯი მასალების შესყიდვა)</t>
  </si>
  <si>
    <t>აივ-ინფექცია/შიდსით დაავადებულთა ამბულატორიული მომსახურებით უზრუნველყოფა</t>
  </si>
  <si>
    <t xml:space="preserve">პროგნოზი 2015 წლის ხარჯიდან გამომდინარე (2,5 მლნ) </t>
  </si>
  <si>
    <t>აივ-ინფექცია/შიდსით დაავადებულთა სტაციონარული მომსახურებით უზრუნველყოფა</t>
  </si>
  <si>
    <t xml:space="preserve">პროგნოზი 2015 წლის ხარჯიდან გამომდინარე (2 მლნ) </t>
  </si>
  <si>
    <t>აივ-ინფექცია/შიდსის სამკურნალო პირველი რიგის მედიკამენტების შესყიდვა</t>
  </si>
  <si>
    <t>გლობალური ფონდის პროექტიდან გადმოდის სახელმწიფო დადინანსებაში</t>
  </si>
  <si>
    <t>35 03 02 09</t>
  </si>
  <si>
    <t>დედათა და ბავშვთა ჯანმრთელობა</t>
  </si>
  <si>
    <t>ანტენატალური მეთვალყურეობა</t>
  </si>
  <si>
    <t>მაღალი რისკის ორსულთა, მშობიარეთა და მელოგინეთა მკურნალობა</t>
  </si>
  <si>
    <t>გენეტიკური პათოლოგიების ადრეული გამოვლენა</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</si>
  <si>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</si>
  <si>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</si>
  <si>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ახალშობილთა სმენის სკრინინგული გამოკვლევა</t>
  </si>
  <si>
    <t>ფოლუმის მჟავისა და რკინის პრეპარატების შესყიდვა</t>
  </si>
  <si>
    <t>სამკურნალო საშუალებათა ტრანსპორტირებას, შენახვას და გაცემას (სამკურნალო საშუალებების საქართველოს საბაჟო საზღვარზე საქონლის გაფორმების ხარჯები, მიღება, შენახვა, ტრანსპორტირება, გაცემა ბენეფიციარებზე აფთიაქების მეშვეობით)</t>
  </si>
  <si>
    <t>35 03 02 10</t>
  </si>
  <si>
    <t>ნარკომანია</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</si>
  <si>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</si>
  <si>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t>
  </si>
  <si>
    <t>ჩამანაცვლებელი ფარმაცევტული პროდუქტის შესყიდვა</t>
  </si>
  <si>
    <t>ჩამანაცვლებელი ფარმაცევტული პროდუქტის ტრანსპორტირება, შენახვა და გაცემა</t>
  </si>
  <si>
    <t>ეფექტურობის შეფასების კომპონენტი</t>
  </si>
  <si>
    <t>ალკოჰოლის მიღებით გამოწვეული ფსიქიკური და ქცევითი აშლილობების სტაციონარული მომსახურება</t>
  </si>
  <si>
    <t>35 03 02 11</t>
  </si>
  <si>
    <t>ჯანმრთელობის ხელშეწყობის პროგრამა</t>
  </si>
  <si>
    <t>თამბაქოს საწინააღმდეგო ღონისძიებები და C ჰეპატიტის გრძელვადიანი სტრატეგიის ღონისძიებები</t>
  </si>
  <si>
    <t>თამბაქოს მოხმარების კონტროლის გაძლიერება</t>
  </si>
  <si>
    <t>ჯანსაღი კვების შესახებ განათლება და ალკოჰოლის ჭარბი მოხმარების შესახებ ცნობიერების ამაღლება</t>
  </si>
  <si>
    <t>ფიზიკური აქტივობის ხელშეწყობა</t>
  </si>
  <si>
    <t>C ჰეპატიტის პრევენცია და მოსახლეობის განათლების ხელშეწყობა</t>
  </si>
  <si>
    <t>ჯანმრთელობის ხელშეწყობის პოპულარიზაცია და გაძლიერება</t>
  </si>
  <si>
    <t>35 03 02 12</t>
  </si>
  <si>
    <t>C ჰეპატიტის მართვა</t>
  </si>
  <si>
    <t>C ჰეპატიტით დაავადებულ პირთა დიაგნოსტიკა</t>
  </si>
  <si>
    <t>C ჰეპატიტით დაავადებულ პირთა C ჰეპატიტის სამკურნალო ფარმაცევტული პროდუქტით უზრუნველყოფა</t>
  </si>
  <si>
    <t>მედიკამენტების ლოჯისტიკა</t>
  </si>
  <si>
    <t xml:space="preserve">C ჰეპატიტით დაავადებულ პირთა დიაგნოსტიკა </t>
  </si>
  <si>
    <t xml:space="preserve">C ჰეპატიტით დაავადებულ პირთა C ჰეპატიტის სამკურნალო ფარმაცევტული პროდუქტით უზრუნველყოფა </t>
  </si>
  <si>
    <t>მოსახლეობისათვის სამედიცინო მომსახურების მიწოდება პრიორიტეტულ სფეროებში</t>
  </si>
  <si>
    <t>35 03 03 01</t>
  </si>
  <si>
    <t>ფსიქიკური ჯანმრთელობა</t>
  </si>
  <si>
    <t>ფსიქიატრიული ამბულატორიული მომსახურება</t>
  </si>
  <si>
    <t>ფსიქოსოციალური რეაბილიტაცია</t>
  </si>
  <si>
    <t>ბავშვთა ფსიქიკური ჯანმრთელობა</t>
  </si>
  <si>
    <t>ფსიქიატრიული კრიზისული ინტერვენცია</t>
  </si>
  <si>
    <t>თემზე დაფუძნებული მობილური გუნდის მომსახურება</t>
  </si>
  <si>
    <t>ბავშვთა და მოზრდილთა სტაციონარული მომსახურება</t>
  </si>
  <si>
    <t>ფსიქიკური დარღვევების მქონე პირთა თავშესაფრით უზრუნველყოფის კომპონენტი</t>
  </si>
  <si>
    <t>ალკოჰოლის მიღებით გამოწვეული ფსიქიკური და ქცევითი აშლილობების სტაციონარული მომსახურება (2015 წლის 1 ივლისამდე)</t>
  </si>
  <si>
    <t>35 03 03 02</t>
  </si>
  <si>
    <t>დიაბეტის მართვა</t>
  </si>
  <si>
    <t>შაქრიანი დიაბეტით დაავადებულ ბავშვთა მომსახურება</t>
  </si>
  <si>
    <t>სპეციალიზებული ამბულატორიული დახმარება</t>
  </si>
  <si>
    <t>შაქრიანი დიაბეტით დაავადებულ პაციენტთა მედიკამენტებით უზრუნველყოფა</t>
  </si>
  <si>
    <t>უშაქრო დიაბეტით დაავადებულთა მედიკამენტებით უზრუნველყოფა</t>
  </si>
  <si>
    <t>სპეციალურ სამკურნალო საშუალებათა ტრანსპორტირების, შენახვისა და გაცემის ხარჯები</t>
  </si>
  <si>
    <t>35 03 03 03</t>
  </si>
  <si>
    <t>ბავშვთა ონკოჰემატოლოგიური მომსახურება</t>
  </si>
  <si>
    <t>35 03 03 04</t>
  </si>
  <si>
    <t>დიალიზი და თირკმლის ტრანსპლანტაცია</t>
  </si>
  <si>
    <t>ჰემოდიალიზით უზრუნველყოფა</t>
  </si>
  <si>
    <t>პერიტონეული დიალიზით უზრუნველყოფა</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</si>
  <si>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</si>
  <si>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თირკმლის ტრანსპლანტაცია</t>
  </si>
  <si>
    <t>ორგანოგადანერგილთა იმუნოსუპრესული მედიკამენტებით უზრუნველყოფა</t>
  </si>
  <si>
    <t>ჰემოდიალიზზე მყოფ პაციენტთა სისხლძარღვოვანი მიდგომით უზრუნველყოფა</t>
  </si>
  <si>
    <t>სამკურნალო საშუალებათა ტრანსპორტირება, შენახვა და გაცემა</t>
  </si>
  <si>
    <t>35 03 03 05</t>
  </si>
  <si>
    <t>ინკურაბელურ პაციენტთა პალიატიური მზრუნველობა</t>
  </si>
  <si>
    <t>ინკურაბელურ პაციენტთა ამბულატორიული პალიატიური მზრუნველობა</t>
  </si>
  <si>
    <t>ინკურაბელურ პაციენტთა სტაციონარული პალიატიური მზრუნველობა</t>
  </si>
  <si>
    <t>ინკურაბელურ პაციენტთა მედიკამენტებით უზრუნველყოფა</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</si>
  <si>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</si>
  <si>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</si>
  <si>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გათვალისწინებულია მედიკამენტების საბაზრო ღირებულება, დღის წესრიგში დგას ახალი ნოზოლოგიების ჩართვა ამბულატორიულ და სტაციონარულ კომპონენტში, ახალი მედიკამენტების შესყიდვა</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</si>
  <si>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</si>
  <si>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</si>
  <si>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</si>
  <si>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ჰემოფილიით დაავადებულ ბავშვთა და მოზრდილთა მედიკამენტებით უზრუნველყოფა</t>
  </si>
  <si>
    <t>ფენილკეტონურიით დაავადებულთა სამკურნალო საკვები დანამატით უზრუნველყოფა</t>
  </si>
  <si>
    <t>მუკოვისციდოზით დაავადებულთა სპეციფიკური მედიკამენტებით უზრუნველყოფა</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</si>
  <si>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</si>
  <si>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</si>
  <si>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</si>
  <si>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დიდი თალასემიით დაავადებულთათვის რკინის შემბოჭავი პრეპარატებით უზრუნველყოფა</t>
  </si>
  <si>
    <t>იდიოპათიური პულმონური ფიბროზით დაავადებული პაციენტების უზრუნველყოფა პირფენიდონით</t>
  </si>
  <si>
    <t>სპეციალური სამკურნალო საშუალებათა ტრანსპორტირების, შენახვისა და გაცემის ხარჯები</t>
  </si>
  <si>
    <t>35 03 03 07</t>
  </si>
  <si>
    <t>სასწრაფო გადაუდებელი დახმარება და სამედიცინო ტრანსპორტირება</t>
  </si>
  <si>
    <t>სასწრაფო სამედიცინო დახმარება (მ.შ. ოკუპირებულ ტერიტორიაზე მოქმედი სასწრაფო სამედიცინო დახმარება)</t>
  </si>
  <si>
    <t>სამედიცინო ტრანსპორტირება - რეფერალური დახმარება</t>
  </si>
  <si>
    <t>სამედიცინო ტრანსპორტირება - საქართველოს საკანონმდებლო,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t>
  </si>
  <si>
    <t>სამედიცინო ტრანსპორტირება -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t>
  </si>
  <si>
    <t>„პროგრამა „მომავლის ბანაკის“ განხორციელების შესახებ“ საქართველოს მთავრობის 2015 წლის 1 ივნისის №1114 განკარგულებით განსაზღვრული ღონისძიებების უზრუნველყოფა</t>
  </si>
  <si>
    <t>სასწრაფო სამედიცინო გადაუდებელი დახმარება</t>
  </si>
  <si>
    <t>35 03 03 08</t>
  </si>
  <si>
    <t>სოფლის ექიმი</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</si>
  <si>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</si>
  <si>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</si>
  <si>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შიდა ქართლის სოფლების ამბულატორიული ქსელის ხელშეწყობა და განვითარება</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</si>
  <si>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</si>
  <si>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35 03 03 09</t>
  </si>
  <si>
    <t>რეფერალური მომსახურება</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</si>
  <si>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</si>
  <si>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 xml:space="preserve">საქართველოს საკანონმდებლო,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</si>
  <si>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</si>
  <si>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მსჯავრდებულთა კომისიური შემოწმების უზრუნველყოფა</t>
  </si>
  <si>
    <t>35 03 03 10</t>
  </si>
  <si>
    <t>სამხედრო ძალებში გასაწვევ მოქალაქეთა სამედიცინო შემოწმება</t>
  </si>
  <si>
    <t>სამხედრო ძალებში გასაწვევ მოქალაქეთა ამბულატორიული შემოწმების კომპონენტი</t>
  </si>
  <si>
    <t>სამხედრო ძალებში გასაწვევ მოქალაქეთა დამატებითი გამოკვლევის კომპონენტი</t>
  </si>
  <si>
    <t>35 03 04</t>
  </si>
  <si>
    <t>დიპლომისშემდგომი სამედიცინო განათლება</t>
  </si>
  <si>
    <t>საფინანსო/ეკონომიკური სამსახურის უფროსი:</t>
  </si>
  <si>
    <t xml:space="preserve"> საწოლდღის განფასების გადახედვა ტუბ ცენტრისა და რეგიონების მოთხოვნის შესაბამისად</t>
  </si>
  <si>
    <t>დანართი N5ა</t>
  </si>
  <si>
    <t>2016-2019 წლების საშუალოვადიანი ბიუჯეტი</t>
  </si>
  <si>
    <t>სხვაობა</t>
  </si>
  <si>
    <t>პროგრამის კომპონენტების ფარგლებში მოცვის ზრდა (კიბოს სკრინინგის, ეპილეფსიის კომპონენტების ფარგლებში, ასევე ორგანიზებული სკრინინგის პილოტური პროგრამის გაფართოება)</t>
  </si>
  <si>
    <t>2015 წელს გათვალისწინებული იყო C ჰეპატიტის სამკურნალო მედიკამენტების (ინტერფერონისა და რიბავირინის) შესყიდვა , რაც გადავიდა C ჰეპატიტის ელიმინაციის პროგრამის ფარგლებში</t>
  </si>
  <si>
    <t>C ჰეპატიტის ელიმინაციის ფარგლებში დაგეგმილია 20 000 ბენეფიციარის  მკურნალობა, რომლებსაც აივ ინფექცია/შიდსის პროგრამის ფარგლებში ჩაუტარდებათ შიდსზე სკრინინგული კვლევა</t>
  </si>
  <si>
    <t>გათვალისწინებულია მოცვის ზრდა, უანგარო დონორობის ხელშეწყობის ღონისძიებები</t>
  </si>
  <si>
    <t xml:space="preserve">პროგრამის ფარგლებში სხვადასხვა ღონისძიებები ხორციელდებოდა გლობალური ფონდის მხარდაჭერით. 2016 წლიდან ეტაპობრივად ხდება გლობალის მიერ დაფინანსებული ღონისძიებების სახელმწიფო დაფინანსებაზე გადმოსვლა, ასევე დაინერგა ახალი თაობის მედიკამენტით მკურნალობა, რისთვისაც დამატებით გათვალისწინებულია მკურნალობის მონიტორინგისთვის საჭირო კვლევების ფასები. გლობალური ფონდის ღონისძიებებიდან 2016 წელს სახელმწიფო პროგრამით უნდა დაიფაროს  ტუბერკულოზის ლაბორატორული დიაგნოსტიკა - ბაქტერიოსკოპული და კულტურალური კვლევისთვისთვის საჭირო სახარჯი მასალების შეძენა;
 ინდივიდუალური დაცვის საშუალებები პერსონალისა და პაციენტებისთვის - ნიღბების, რესპირატორების შეძენა;
 პირველი რიგის ანტიტუბერკულოზური მედიკამენტების შეძენა;
 სპეციფიური ანტიტუბერკულოზური მედიკამენტების გვერდითი ეფექტების მართვისთვის საჭირო სამკურნალო საშუალებებით პაციენტთა უზრუნველყოფა;
 მკურნალობაზე დამყოლობის გაუმჯობესების მიზნით პაციენტთა ფულადი წახალისების სქემის თანადაფინანსება - საშემოსავლო გადასახადის დაფარვა რეზისტენტულ და სენსიტიურ პაციენტებისთვის და ფულადი წახალისების დაფინანსება 225-მდე რეზისტენტული პაციენტისთვის.
</t>
  </si>
  <si>
    <t xml:space="preserve">პროგრამის ფარგლებში სხვადასხვა ღონისძიებები ხორციელდებოდა გლობალური ფონდის მხარდაჭერით. 2016 წლიდან ეტაპობრივად ხდება გლობალის მიერ დაფინანსებული ღონისძიებების სახელმწიფო დაფინანსებაზე გადმოსვლა. 2016 წელს გლობალური ფონდის ღონისძიებებიდან სახელმწიფო პროგრამით უნდა დაიფაროს   პირველი რიგის არვ მედიკამენტების 100%-ის დაფინანსება - 2,630,000 ლარი; (აღნიშნული ხარჯი 2015 წელს გათვალისწინებულ ხარჯებთან შედარებით გაზრდილია ჯანმრთელობის დაცვის მსოფლიო ორგანიზაციის განახლებული მკურნალობის რეჟიმების და პაციენტების პროგნოზული რაოდენობის გათვალისწინებით). </t>
  </si>
  <si>
    <t xml:space="preserve">გათვალისწინებულია ბენეფიციართა ზრდა, ასევე, C ჰეპატიტის ელიმინაციის ფარგლებში დაგეგმილი მასიური სკრინინგული ღონისძიებების შესაბამისად, ანტენატალური მეთვალყურეობის ფარგლებში დაემატა   ორსულებისთვის C ჰეპატიტზე სკრინინგული კვლევის ჩატარება. პროგრამის ფარგლებში ასევე, ყოველწლიურად  მზარდია მაღალი რისკის კომპონენტი, რომელიც მნიშვნელოვანია დედათა და ბავშვთა სიკვდილობის შემცირების თვალსაზრისით.  ამ მიმართულებით საქართველოში დაწყებულია პერინატალური სამსახურების რეგიონალიზაციის პროცესი. პერინატალური სისტემის რეგიონალიზაციის მიზანია ორსული ქალების, დედებისა და ახალშობილებისათვის სათანადო დონის, მაღალი ხარისხის, უსაფრთხო და დროული მოვლის ხელმისაწვდომობის უზრუნველყოფა მშობიარობამდე, მშობიარობის დროს და მშობიარობისშემდგომ პერიოდში. პროცესი ეფუძნება პერინატალური სერვისების დონეების განსაზღვრას და უზრუნველყოფს სხვადასხვა დონეებს შორის ფუნქციური კავშირების დადგენას, რაც გართულებული მდგომარეობების დროს შესაბამის დაწესებულებაში პაციენტების დროული და ადეკვატური რეფერალის საფუძველია. </t>
  </si>
  <si>
    <t xml:space="preserve">საქართველოს მთავრობასა და კომპანია გილიადს შორის გაფომრბული ურთიერთშეთანხმების მემორანდუმით გათვალისწინებულია 20000 პაციენტის მკურნალობა </t>
  </si>
  <si>
    <t>გაიზარდა ბენეფიციარებზე გაცემული ინსულინის ტესტ-ჩხირების რაოდენობა, გათვალისწინებულია ბენეფიციართა პროგნოზული ზრდა, ასევე,  მედიკამენტების საბაზრო ღირებულება</t>
  </si>
  <si>
    <t>პროგრამის ფარგლებში გათვალისწინებულია ძვლის ტვინის ტრანსპლანტაციის საჭიროების მქონე ბენეფიცართა საზღვარგარეთ მკურნალობის ხარჯების შესაძლო დაფინანსება/თანადაფინანსება</t>
  </si>
  <si>
    <t>გათვალისწინებულია პროგრამის მოცვის გაფართოება, მედიკამენტების საბაზრო ღირებულება, ასევე, 2015 წელს დაფიქსირებული გაზრდილი ხარჯვის მონაცემები</t>
  </si>
  <si>
    <t xml:space="preserve">სასწრაფოს სრულყოფილი ფუნქციონირების მიზნით, პროგრამის ფარგლებში პერიოდულად ხორციელდება  სხვადასხვა ღონისძიებები (ემატება ბრიგადები, იზრდება ხელფასები). </t>
  </si>
  <si>
    <t>რეფერალური მომსახურების პროგრამის ფარგლებში მოსახლეობის სამედიცინო დახმარების კომპონენტი ყოველწლიურად მზარდია</t>
  </si>
  <si>
    <t xml:space="preserve">საქართველოს მთავრობის 2014 წლის 31 დეკემბრის N 762 დადგენილებით დამტკიცებული ,,ფსიქიკური ჯანმრთელობის განვითარების სტრატეგიული დოკუმენტის და 2015-2020 წლის სამოქმედო გეგმის“  მიხედვით, 2016 წელს სახელმწიფო ბიუჯეტიდან ფსიქკური ჯანმრთელობის პროგრამის ფარგლებში უნდა დაიფაროს ფსიქიკური ჯანმრთელობის მომსახურების/მოვლის ხელმისაწვდომობის და ხარისხის გაუმჯობესება, მათ შორის ფჯ ამბულატორიული  სერვისების (ბავშვთა და მოზარდთა ჩათვლით) გარდაქმნა სათემო სერვისებად და ამ სერვისების გაფართოება, მულტიდისციპლინური გუნდების შექმნა და სათემო სერვისებისთვის დაფარვის ზონების/მოცვის არეალის განსაზღვრა, ფსიქოსოციალური რეაბილიტაციის სამსახურის განვითარება, ფსიქოსოციალური დახმარების დიფერენცირებული პროგრამების შემუშავება როგორც მოზრდილთათვის, ასევე, ბავშვთა და მოზარდთათვის. </t>
  </si>
  <si>
    <t>იმუნიზაციის პროგრამის ფარგლებში შესასყიდი ვაქცინების მოწოდება ხორციელდება იუნისეფის მეშვეობით, შესყიდვა ძირითადად ხორციელდება დოლარში, რაც განაპირობებს მოცემულ სხვაობას, ასევე, 2016 წელს გათვალისწინებულია GAVI-ს გასვლის ღონისძიებები (92 000 დოზა პნევმოკოკური ვაქცინის შესყიდვა, სავარაუდო ღირებულებით 3,5$)</t>
  </si>
  <si>
    <t xml:space="preserve">პროგრამის ფარგლებში 2016 წელს გათვალისწინებულია მალარიის გადამტანების საწინააღმდეგო  ინსექტიციდების შესყიდვა (2015 წელს შესყიდვა არ განხორციელებულა, ვინაიდან გამოიყენებოდა 2014 წელს შესყიდული მარაგი), ასევე პროგრამის ფარგლებში გათვალისწინებულია ინფექციის კონტროლის ღონისძიებებთან დაკავშირებული საკითხები. C ჰეპატიტის ელიმინაციის პროექტის ფარგლებში დაგეგმილია ქვეყანაში ინფექციის კონტროლის ღონისძიებების გამკაცრება (2015 წელს მომზადებულია და ამ ეტაპზე გადის დამტკიცების პროცედურებს მინისტრის ბრძანების პროექტი ნოზოკომიური ინფექციების კონტროლის წესის შესახებ, ასევე, მომზადებულია და წარდგენილია საქართველოს მთავრობაზე დასამტკიცებლად ტექნიკური რეგლამენტი საზოგადოებრივი მნიშვნელობის დაწესებულებებში ინფექციების პრევენციისა და კონტროლის სანიტარული ღონისძიებების შესახებ). აღნიშნულის შესაბამისად, ეპიდზედამხედველობის პროგრამის ფარგლებში  გათვალისწინებულია ნოზოკომიური ინფექციების ეპიდზედამხედველობისთვის ტესტ-სისტემების შესყიდვა, ასევე, გათვალისწინებულია სჯდ ცენტრებისთვის ინფექციის კონტროლის ღონისძიებებზე დელეგირებული უფლებამოსილების შესაბამისი ანაზღაურება. გარდა ამისა, პროგრამის ფარგლებში გათვალისწინებულია გრიპის სეზონური გავრცელების პრევენციის ღონისძიებების გაფართოება. </t>
  </si>
  <si>
    <t>სოფლის ექიმის პროგრამის ბიუჯეტი ყოველწლიურად მზარდია. მიმდინარე წელს სამინისტროს მიერ დაანონსებულია პირველადი ჯანდაცვის რეფორმის განხორციელება, შესაბამისად, პროგრამის ფარგლებში სავარაუდო (მოსალოდნელი)  გათვლებით გათვალისწინებულია შესაძლო საჭიროებები</t>
  </si>
  <si>
    <t>გათვალისწინებულია კომპონენტების მიხედვით (ჰემოდიალიზი, პერიტოენული დიალიზი, თირკმლის ტრანსპლანტაცია, ორგანოგადანერგილები) ბენეფიციართა რაოდენობის პროგნოზული ზრდა, ასევე, მედიკამენტების საბაზრო ღირებულება (2015 წელს დაგეგმილი 15628,0 ათასი ლარის ნაცვლად, საჭიროება სახარჯ მასალებსა და მედიკამენტებზე განისაზღვრა 17673, 0 ათასი ლარით)</t>
  </si>
  <si>
    <t>2016 წელს ნარკომანიის პროგრამის ბიუჯეტის მატება განპირობებულია 2015 წელს (1 ივლისიდან) პროგრამის ფარგლებში ახალი კომპონენტების (ეფექტურობის შეფასების კომპონენტი, აკოჰოლის მიღებით გამოწვეული ფსიქიკური და ქცევითი აშლილობების სტაციონარული მომსახურების კომპონენტი) დამატებით, ასევე, გათვალისწინებულია 2015 წელს სტაციონარული დეტოქსიკაციის კომპონენტში დაფიქსირებული გაზრდილი მომართვიანობა</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</si>
</sst>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x14ac:knownFonts="1">
    <font>
      <sz val="11"/>
      <color theme="1"/>
      <name val="Calibri"/>
      <family val="2"/>
      <scheme val="minor"/>
    </font>
    <font>
      <sz val="12"/>
      <color theme="3" tint="-0.249977111117893"/>
      <name val="Arial"/>
      <family val="2"/>
      <charset val="204"/>
    </font>
    <font>
      <b/>
      <sz val="12"/>
      <color theme="3" tint="-0.249977111117893"/>
      <name val="Arial"/>
      <family val="2"/>
      <charset val="204"/>
    </font>
    <font>
      <b/>
      <u/>
      <sz val="12"/>
      <color theme="3" tint="-0.249977111117893"/>
      <name val="Arial"/>
      <family val="2"/>
      <charset val="204"/>
    </font>
    <font>
      <sz val="8"/>
      <color theme="3" tint="-0.249977111117893"/>
      <name val="Arial"/>
      <family val="2"/>
      <charset val="204"/>
    </font>
    <font>
      <b/>
      <sz val="8"/>
      <name val="Sylfaen"/>
      <family val="1"/>
      <charset val="204"/>
    </font>
    <font>
      <b/>
      <sz val="10"/>
      <name val="Sylfaen"/>
      <family val="1"/>
      <charset val="204"/>
    </font>
    <font>
      <b/>
      <sz val="8"/>
      <name val="Arial"/>
      <family val="2"/>
    </font>
    <font>
      <b/>
      <sz val="10"/>
      <name val="Sylfaen"/>
      <family val="1"/>
    </font>
    <font>
      <b/>
      <sz val="10"/>
      <name val="Calibri"/>
      <family val="2"/>
      <scheme val="minor"/>
    </font>
    <font>
      <sz val="10"/>
      <name val="Calibri"/>
      <family val="2"/>
      <scheme val="minor"/>
    </font>
    <font>
      <sz val="8"/>
      <name val="Sylfaen"/>
      <family val="1"/>
      <charset val="204"/>
    </font>
    <font>
      <sz val="10"/>
      <name val="Arial"/>
      <family val="2"/>
      <charset val="204"/>
    </font>
    <font>
      <sz val="10"/>
      <name val="Sylfaen"/>
      <family val="1"/>
      <charset val="204"/>
    </font>
    <font>
      <sz val="8"/>
      <name val="Calibri"/>
      <family val="2"/>
      <scheme val="minor"/>
    </font>
    <font>
      <b/>
      <sz val="8"/>
      <name val="Calibri"/>
      <family val="2"/>
      <charset val="204"/>
      <scheme val="minor"/>
    </font>
    <font>
      <b/>
      <sz val="10"/>
      <name val="Calibri"/>
      <family val="2"/>
      <charset val="204"/>
      <scheme val="minor"/>
    </font>
    <font>
      <sz val="8"/>
      <name val="Arial"/>
      <family val="2"/>
      <charset val="204"/>
    </font>
    <font>
      <b/>
      <sz val="11"/>
      <color theme="3" tint="-0.249977111117893"/>
      <name val="Arial"/>
      <family val="2"/>
      <charset val="204"/>
    </font>
    <font>
      <sz val="10"/>
      <color theme="1"/>
      <name val="Calibri"/>
      <family val="2"/>
      <scheme val="minor"/>
    </font>
    <font>
      <sz val="8"/>
      <color theme="1"/>
      <name val="Arial"/>
      <family val="2"/>
      <charset val="204"/>
    </font>
    <font>
      <sz val="10"/>
      <color rgb="FFFF0000"/>
      <name val="Calibri"/>
      <family val="2"/>
      <scheme val="minor"/>
    </font>
    <font>
      <sz val="8"/>
      <color theme="1"/>
      <name val="Sylfaen"/>
      <family val="1"/>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gradientFill degree="90">
        <stop position="0">
          <color theme="0"/>
        </stop>
        <stop position="1">
          <color theme="4" tint="0.59999389629810485"/>
        </stop>
      </gradientFill>
    </fill>
    <fill>
      <patternFill patternType="solid">
        <fgColor theme="5" tint="0.59999389629810485"/>
        <bgColor indexed="64"/>
      </patternFill>
    </fill>
    <fill>
      <patternFill patternType="solid">
        <fgColor theme="7" tint="0.3999755851924192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right/>
      <top style="thin">
        <color indexed="64"/>
      </top>
      <bottom style="thin">
        <color indexed="64"/>
      </bottom>
      <diagonal/>
    </border>
  </borders>
  <cellStyleXfs count="2">
    <xf numFmtId="0" fontId="0" fillId="0" borderId="0"/>
    <xf numFmtId="0" fontId="12" fillId="0" borderId="0"/>
  </cellStyleXfs>
  <cellXfs count="86">
    <xf numFmtId="0" fontId="0" fillId="0" borderId="0" xfId="0"/>
    <xf numFmtId="0" fontId="1" fillId="2" borderId="0" xfId="0" applyFont="1" applyFill="1" applyAlignment="1">
      <alignment vertical="center" wrapText="1"/>
    </xf>
    <xf numFmtId="0" fontId="4" fillId="2" borderId="0" xfId="0" applyFont="1" applyFill="1" applyAlignment="1">
      <alignment vertical="center" wrapText="1"/>
    </xf>
    <xf numFmtId="0" fontId="1" fillId="2" borderId="0" xfId="0" applyFont="1" applyFill="1" applyAlignment="1">
      <alignment horizontal="center" vertical="center" wrapText="1"/>
    </xf>
    <xf numFmtId="0" fontId="3" fillId="2" borderId="0" xfId="0" applyFont="1" applyFill="1" applyAlignment="1">
      <alignment wrapText="1"/>
    </xf>
    <xf numFmtId="0" fontId="1" fillId="0" borderId="0" xfId="0" applyFont="1" applyAlignment="1">
      <alignment horizontal="center" vertical="center" wrapText="1"/>
    </xf>
    <xf numFmtId="0" fontId="7" fillId="3" borderId="1" xfId="0" applyNumberFormat="1" applyFont="1" applyFill="1" applyBorder="1" applyAlignment="1">
      <alignment horizontal="center" vertical="center" wrapText="1" readingOrder="1"/>
    </xf>
    <xf numFmtId="0" fontId="8" fillId="3" borderId="2" xfId="0" applyNumberFormat="1" applyFont="1" applyFill="1" applyBorder="1" applyAlignment="1">
      <alignment horizontal="center" vertical="center" wrapText="1" readingOrder="1"/>
    </xf>
    <xf numFmtId="164" fontId="8" fillId="3" borderId="2" xfId="0" applyNumberFormat="1" applyFont="1" applyFill="1" applyBorder="1" applyAlignment="1">
      <alignment horizontal="center" vertical="center" wrapText="1" readingOrder="1"/>
    </xf>
    <xf numFmtId="4" fontId="6" fillId="4" borderId="1"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8" fillId="3" borderId="1" xfId="0" applyNumberFormat="1" applyFont="1" applyFill="1" applyBorder="1" applyAlignment="1">
      <alignment horizontal="center" vertical="center" wrapText="1" readingOrder="1"/>
    </xf>
    <xf numFmtId="4" fontId="8" fillId="3" borderId="1" xfId="0" applyNumberFormat="1" applyFont="1" applyFill="1" applyBorder="1" applyAlignment="1">
      <alignment horizontal="center" vertical="center" wrapText="1" readingOrder="1"/>
    </xf>
    <xf numFmtId="0" fontId="1" fillId="0" borderId="0" xfId="0" applyFont="1" applyAlignment="1">
      <alignment vertical="center" wrapText="1"/>
    </xf>
    <xf numFmtId="0" fontId="8" fillId="5" borderId="1" xfId="0" applyFont="1" applyFill="1" applyBorder="1" applyAlignment="1">
      <alignment horizontal="center" vertical="center" wrapText="1"/>
    </xf>
    <xf numFmtId="164" fontId="9" fillId="5" borderId="1" xfId="0" applyNumberFormat="1" applyFont="1" applyFill="1" applyBorder="1" applyAlignment="1">
      <alignment horizontal="center" vertical="center" wrapText="1"/>
    </xf>
    <xf numFmtId="0" fontId="6" fillId="5" borderId="1" xfId="0" applyFont="1" applyFill="1" applyBorder="1" applyAlignment="1">
      <alignment vertical="center" wrapText="1"/>
    </xf>
    <xf numFmtId="164" fontId="10" fillId="3" borderId="1" xfId="0" applyNumberFormat="1" applyFont="1" applyFill="1" applyBorder="1" applyAlignment="1">
      <alignment horizontal="center" vertical="center" wrapText="1"/>
    </xf>
    <xf numFmtId="0" fontId="11" fillId="0" borderId="6" xfId="0" applyFont="1" applyBorder="1" applyAlignment="1">
      <alignment vertical="center" wrapText="1"/>
    </xf>
    <xf numFmtId="0" fontId="13" fillId="0" borderId="1" xfId="1" applyFont="1" applyFill="1" applyBorder="1" applyAlignment="1" applyProtection="1">
      <alignment horizontal="left" vertical="center" wrapText="1" indent="1"/>
    </xf>
    <xf numFmtId="0" fontId="13" fillId="0" borderId="7" xfId="1" applyFont="1" applyFill="1" applyBorder="1" applyAlignment="1" applyProtection="1">
      <alignment horizontal="left" vertical="center" wrapText="1" indent="1"/>
    </xf>
    <xf numFmtId="164" fontId="10" fillId="0" borderId="7" xfId="0" applyNumberFormat="1" applyFont="1" applyFill="1" applyBorder="1" applyAlignment="1">
      <alignment horizontal="center" vertical="center" wrapText="1"/>
    </xf>
    <xf numFmtId="164" fontId="10" fillId="0" borderId="1" xfId="0" applyNumberFormat="1" applyFont="1" applyBorder="1" applyAlignment="1">
      <alignment vertical="center" wrapText="1"/>
    </xf>
    <xf numFmtId="0" fontId="5" fillId="0" borderId="6" xfId="0" applyFont="1" applyBorder="1" applyAlignment="1">
      <alignment vertical="center" wrapText="1"/>
    </xf>
    <xf numFmtId="164" fontId="9" fillId="0" borderId="1" xfId="0" applyNumberFormat="1" applyFont="1" applyBorder="1" applyAlignment="1">
      <alignment vertical="center" wrapText="1"/>
    </xf>
    <xf numFmtId="0" fontId="11" fillId="0" borderId="1" xfId="0" applyFont="1" applyBorder="1" applyAlignment="1">
      <alignment vertical="center" wrapText="1"/>
    </xf>
    <xf numFmtId="164" fontId="10" fillId="0" borderId="1" xfId="0" applyNumberFormat="1" applyFont="1" applyFill="1" applyBorder="1" applyAlignment="1">
      <alignment horizontal="center" vertical="center" wrapText="1"/>
    </xf>
    <xf numFmtId="164" fontId="10" fillId="0" borderId="7" xfId="0" applyNumberFormat="1" applyFont="1" applyBorder="1" applyAlignment="1">
      <alignment horizontal="center" vertical="center" wrapText="1"/>
    </xf>
    <xf numFmtId="0" fontId="5" fillId="0" borderId="1" xfId="0" applyFont="1" applyBorder="1" applyAlignment="1">
      <alignment vertical="center" wrapText="1"/>
    </xf>
    <xf numFmtId="164" fontId="10" fillId="0" borderId="1" xfId="0" applyNumberFormat="1" applyFont="1" applyBorder="1" applyAlignment="1">
      <alignment horizontal="center" vertical="center" wrapText="1"/>
    </xf>
    <xf numFmtId="0" fontId="1" fillId="0" borderId="1" xfId="0" applyFont="1" applyBorder="1" applyAlignment="1">
      <alignment vertical="center" wrapText="1"/>
    </xf>
    <xf numFmtId="164" fontId="14" fillId="0" borderId="1" xfId="0" applyNumberFormat="1" applyFont="1" applyBorder="1" applyAlignment="1">
      <alignment vertical="center" wrapText="1"/>
    </xf>
    <xf numFmtId="0" fontId="6" fillId="0" borderId="1" xfId="0" applyFont="1" applyBorder="1" applyAlignment="1">
      <alignment vertical="center" wrapText="1"/>
    </xf>
    <xf numFmtId="0" fontId="15" fillId="5" borderId="1" xfId="0" applyFont="1" applyFill="1" applyBorder="1" applyAlignment="1">
      <alignment horizontal="center" vertical="center" wrapText="1"/>
    </xf>
    <xf numFmtId="0" fontId="16" fillId="5" borderId="8" xfId="0" applyFont="1" applyFill="1" applyBorder="1" applyAlignment="1">
      <alignment horizontal="center" vertical="center" wrapText="1"/>
    </xf>
    <xf numFmtId="164" fontId="10" fillId="5" borderId="1" xfId="0" applyNumberFormat="1" applyFont="1" applyFill="1" applyBorder="1" applyAlignment="1">
      <alignment horizontal="center" vertical="center" wrapText="1"/>
    </xf>
    <xf numFmtId="0" fontId="13" fillId="5" borderId="1" xfId="0" applyFont="1" applyFill="1" applyBorder="1" applyAlignment="1">
      <alignment vertical="center" wrapText="1"/>
    </xf>
    <xf numFmtId="0" fontId="13" fillId="0" borderId="1" xfId="0" applyFont="1" applyBorder="1" applyAlignment="1">
      <alignment vertical="center" wrapText="1"/>
    </xf>
    <xf numFmtId="0" fontId="7" fillId="6" borderId="1" xfId="0" applyNumberFormat="1" applyFont="1" applyFill="1" applyBorder="1" applyAlignment="1">
      <alignment horizontal="center" vertical="center" wrapText="1" readingOrder="1"/>
    </xf>
    <xf numFmtId="0" fontId="8" fillId="6" borderId="1" xfId="0" applyNumberFormat="1" applyFont="1" applyFill="1" applyBorder="1" applyAlignment="1">
      <alignment horizontal="center" vertical="center" wrapText="1" readingOrder="1"/>
    </xf>
    <xf numFmtId="164" fontId="10" fillId="6" borderId="1" xfId="0" applyNumberFormat="1" applyFont="1" applyFill="1" applyBorder="1" applyAlignment="1">
      <alignment horizontal="center" vertical="center" wrapText="1"/>
    </xf>
    <xf numFmtId="0" fontId="17" fillId="2" borderId="1" xfId="0" applyFont="1" applyFill="1" applyBorder="1" applyAlignment="1">
      <alignmen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vertical="center" wrapText="1"/>
    </xf>
    <xf numFmtId="0" fontId="2" fillId="2" borderId="0" xfId="0" applyFont="1" applyFill="1" applyAlignment="1">
      <alignment horizontal="center" vertical="center" wrapText="1"/>
    </xf>
    <xf numFmtId="0" fontId="18" fillId="2" borderId="0" xfId="0" applyFont="1" applyFill="1" applyAlignment="1">
      <alignment horizontal="center" vertical="center" wrapText="1"/>
    </xf>
    <xf numFmtId="0" fontId="4" fillId="0" borderId="0" xfId="0" applyFont="1" applyAlignment="1">
      <alignment vertical="center" wrapText="1"/>
    </xf>
    <xf numFmtId="0" fontId="5" fillId="4" borderId="1" xfId="0" applyFont="1" applyFill="1" applyBorder="1" applyAlignment="1">
      <alignment horizontal="center" vertical="center" wrapText="1"/>
    </xf>
    <xf numFmtId="0" fontId="11" fillId="0" borderId="1" xfId="1" applyFont="1" applyFill="1" applyBorder="1" applyAlignment="1" applyProtection="1">
      <alignment horizontal="left" vertical="center" wrapText="1" indent="1"/>
    </xf>
    <xf numFmtId="0" fontId="7" fillId="5" borderId="1" xfId="0" applyNumberFormat="1" applyFont="1" applyFill="1" applyBorder="1" applyAlignment="1">
      <alignment horizontal="center" vertical="center" wrapText="1" readingOrder="1"/>
    </xf>
    <xf numFmtId="164" fontId="19" fillId="2"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0" fontId="5" fillId="5" borderId="1" xfId="0" applyFont="1" applyFill="1" applyBorder="1" applyAlignment="1">
      <alignment vertical="center" wrapText="1"/>
    </xf>
    <xf numFmtId="164" fontId="14" fillId="3" borderId="1" xfId="0" applyNumberFormat="1" applyFont="1" applyFill="1" applyBorder="1" applyAlignment="1">
      <alignment horizontal="center" vertical="center" wrapText="1"/>
    </xf>
    <xf numFmtId="0" fontId="20" fillId="2" borderId="1" xfId="0" applyFont="1" applyFill="1" applyBorder="1" applyAlignment="1">
      <alignment vertical="center" wrapText="1"/>
    </xf>
    <xf numFmtId="0" fontId="4" fillId="0" borderId="1" xfId="0" applyFont="1" applyBorder="1" applyAlignment="1">
      <alignment vertical="center" wrapText="1"/>
    </xf>
    <xf numFmtId="0" fontId="11" fillId="5" borderId="1" xfId="0" applyFont="1" applyFill="1" applyBorder="1" applyAlignment="1">
      <alignment vertical="center" wrapText="1"/>
    </xf>
    <xf numFmtId="164" fontId="14" fillId="6" borderId="1" xfId="0" applyNumberFormat="1" applyFont="1" applyFill="1" applyBorder="1" applyAlignment="1">
      <alignment horizontal="center" vertical="center" wrapText="1"/>
    </xf>
    <xf numFmtId="164" fontId="14"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164" fontId="1" fillId="0" borderId="0" xfId="0" applyNumberFormat="1" applyFont="1" applyAlignment="1">
      <alignment vertical="center" wrapText="1"/>
    </xf>
    <xf numFmtId="0" fontId="22" fillId="0" borderId="1" xfId="0" applyFont="1" applyBorder="1" applyAlignment="1">
      <alignment wrapText="1"/>
    </xf>
    <xf numFmtId="0" fontId="2" fillId="2" borderId="0" xfId="0" applyFont="1" applyFill="1" applyAlignment="1">
      <alignment horizontal="center" vertical="center" wrapText="1"/>
    </xf>
    <xf numFmtId="164" fontId="10" fillId="0" borderId="1" xfId="0" applyNumberFormat="1" applyFont="1" applyFill="1" applyBorder="1" applyAlignment="1">
      <alignment horizontal="center" vertical="center" wrapText="1"/>
    </xf>
    <xf numFmtId="0" fontId="18" fillId="2" borderId="0" xfId="0" applyFont="1" applyFill="1" applyAlignment="1">
      <alignment horizontal="center" vertical="center" wrapText="1"/>
    </xf>
    <xf numFmtId="0" fontId="5" fillId="4" borderId="5" xfId="0" applyFont="1" applyFill="1" applyBorder="1" applyAlignment="1">
      <alignment horizontal="center" vertical="center" wrapText="1"/>
    </xf>
    <xf numFmtId="164" fontId="6" fillId="5" borderId="1" xfId="0" applyNumberFormat="1" applyFont="1" applyFill="1" applyBorder="1" applyAlignment="1">
      <alignment vertical="center" wrapText="1"/>
    </xf>
    <xf numFmtId="164" fontId="13" fillId="5" borderId="1" xfId="0" applyNumberFormat="1" applyFont="1" applyFill="1" applyBorder="1" applyAlignment="1">
      <alignment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164" fontId="10" fillId="0" borderId="1" xfId="0" applyNumberFormat="1" applyFont="1" applyFill="1" applyBorder="1" applyAlignment="1">
      <alignment horizontal="center" vertical="center" wrapText="1"/>
    </xf>
    <xf numFmtId="0" fontId="18" fillId="2" borderId="0" xfId="0" applyFont="1" applyFill="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164" fontId="10" fillId="7" borderId="1" xfId="0" applyNumberFormat="1" applyFont="1" applyFill="1" applyBorder="1" applyAlignment="1">
      <alignment horizontal="center" vertical="center" wrapText="1"/>
    </xf>
    <xf numFmtId="164" fontId="10" fillId="7" borderId="7" xfId="0" applyNumberFormat="1" applyFont="1" applyFill="1" applyBorder="1" applyAlignment="1">
      <alignment horizontal="center" vertical="center" wrapText="1"/>
    </xf>
  </cellXfs>
  <cellStyles count="2">
    <cellStyle name="Normal" xfId="0" builtinId="0"/>
    <cellStyle name="Normal_cxrili 30.12.2008 BOLOOOOO"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52"/>
  <sheetViews>
    <sheetView tabSelected="1" topLeftCell="B56" workbookViewId="0">
      <selection activeCell="H59" sqref="H59"/>
    </sheetView>
  </sheetViews>
  <sheetFormatPr defaultRowHeight="15" outlineLevelRow="1" x14ac:dyDescent="0.25"/>
  <cols>
    <col min="1" max="1" width="4.28515625" style="13" hidden="1" customWidth="1"/>
    <col min="2" max="2" width="9.85546875" style="46" customWidth="1"/>
    <col min="3" max="3" width="34.42578125" style="13" customWidth="1"/>
    <col min="4" max="4" width="14.42578125" style="13" customWidth="1"/>
    <col min="5" max="5" width="16" style="13" customWidth="1"/>
    <col min="6" max="6" width="17.7109375" style="5" customWidth="1"/>
    <col min="7" max="7" width="12.42578125" style="13" customWidth="1"/>
    <col min="8" max="8" width="11.85546875" style="13" customWidth="1"/>
    <col min="9" max="9" width="12.7109375" style="13" customWidth="1"/>
    <col min="10" max="10" width="25.85546875" style="13" hidden="1" customWidth="1"/>
    <col min="11" max="249" width="9.140625" style="13"/>
    <col min="250" max="250" width="0" style="13" hidden="1" customWidth="1"/>
    <col min="251" max="251" width="9.85546875" style="13" customWidth="1"/>
    <col min="252" max="252" width="34.42578125" style="13" customWidth="1"/>
    <col min="253" max="253" width="17.7109375" style="13" customWidth="1"/>
    <col min="254" max="254" width="16.5703125" style="13" customWidth="1"/>
    <col min="255" max="258" width="0" style="13" hidden="1" customWidth="1"/>
    <col min="259" max="259" width="19.42578125" style="13" customWidth="1"/>
    <col min="260" max="260" width="0" style="13" hidden="1" customWidth="1"/>
    <col min="261" max="261" width="35.5703125" style="13" customWidth="1"/>
    <col min="262" max="262" width="12.42578125" style="13" customWidth="1"/>
    <col min="263" max="263" width="11.85546875" style="13" customWidth="1"/>
    <col min="264" max="264" width="12.7109375" style="13" customWidth="1"/>
    <col min="265" max="265" width="0" style="13" hidden="1" customWidth="1"/>
    <col min="266" max="266" width="25.85546875" style="13" customWidth="1"/>
    <col min="267" max="505" width="9.140625" style="13"/>
    <col min="506" max="506" width="0" style="13" hidden="1" customWidth="1"/>
    <col min="507" max="507" width="9.85546875" style="13" customWidth="1"/>
    <col min="508" max="508" width="34.42578125" style="13" customWidth="1"/>
    <col min="509" max="509" width="17.7109375" style="13" customWidth="1"/>
    <col min="510" max="510" width="16.5703125" style="13" customWidth="1"/>
    <col min="511" max="514" width="0" style="13" hidden="1" customWidth="1"/>
    <col min="515" max="515" width="19.42578125" style="13" customWidth="1"/>
    <col min="516" max="516" width="0" style="13" hidden="1" customWidth="1"/>
    <col min="517" max="517" width="35.5703125" style="13" customWidth="1"/>
    <col min="518" max="518" width="12.42578125" style="13" customWidth="1"/>
    <col min="519" max="519" width="11.85546875" style="13" customWidth="1"/>
    <col min="520" max="520" width="12.7109375" style="13" customWidth="1"/>
    <col min="521" max="521" width="0" style="13" hidden="1" customWidth="1"/>
    <col min="522" max="522" width="25.85546875" style="13" customWidth="1"/>
    <col min="523" max="761" width="9.140625" style="13"/>
    <col min="762" max="762" width="0" style="13" hidden="1" customWidth="1"/>
    <col min="763" max="763" width="9.85546875" style="13" customWidth="1"/>
    <col min="764" max="764" width="34.42578125" style="13" customWidth="1"/>
    <col min="765" max="765" width="17.7109375" style="13" customWidth="1"/>
    <col min="766" max="766" width="16.5703125" style="13" customWidth="1"/>
    <col min="767" max="770" width="0" style="13" hidden="1" customWidth="1"/>
    <col min="771" max="771" width="19.42578125" style="13" customWidth="1"/>
    <col min="772" max="772" width="0" style="13" hidden="1" customWidth="1"/>
    <col min="773" max="773" width="35.5703125" style="13" customWidth="1"/>
    <col min="774" max="774" width="12.42578125" style="13" customWidth="1"/>
    <col min="775" max="775" width="11.85546875" style="13" customWidth="1"/>
    <col min="776" max="776" width="12.7109375" style="13" customWidth="1"/>
    <col min="777" max="777" width="0" style="13" hidden="1" customWidth="1"/>
    <col min="778" max="778" width="25.85546875" style="13" customWidth="1"/>
    <col min="779" max="1017" width="9.140625" style="13"/>
    <col min="1018" max="1018" width="0" style="13" hidden="1" customWidth="1"/>
    <col min="1019" max="1019" width="9.85546875" style="13" customWidth="1"/>
    <col min="1020" max="1020" width="34.42578125" style="13" customWidth="1"/>
    <col min="1021" max="1021" width="17.7109375" style="13" customWidth="1"/>
    <col min="1022" max="1022" width="16.5703125" style="13" customWidth="1"/>
    <col min="1023" max="1026" width="0" style="13" hidden="1" customWidth="1"/>
    <col min="1027" max="1027" width="19.42578125" style="13" customWidth="1"/>
    <col min="1028" max="1028" width="0" style="13" hidden="1" customWidth="1"/>
    <col min="1029" max="1029" width="35.5703125" style="13" customWidth="1"/>
    <col min="1030" max="1030" width="12.42578125" style="13" customWidth="1"/>
    <col min="1031" max="1031" width="11.85546875" style="13" customWidth="1"/>
    <col min="1032" max="1032" width="12.7109375" style="13" customWidth="1"/>
    <col min="1033" max="1033" width="0" style="13" hidden="1" customWidth="1"/>
    <col min="1034" max="1034" width="25.85546875" style="13" customWidth="1"/>
    <col min="1035" max="1273" width="9.140625" style="13"/>
    <col min="1274" max="1274" width="0" style="13" hidden="1" customWidth="1"/>
    <col min="1275" max="1275" width="9.85546875" style="13" customWidth="1"/>
    <col min="1276" max="1276" width="34.42578125" style="13" customWidth="1"/>
    <col min="1277" max="1277" width="17.7109375" style="13" customWidth="1"/>
    <col min="1278" max="1278" width="16.5703125" style="13" customWidth="1"/>
    <col min="1279" max="1282" width="0" style="13" hidden="1" customWidth="1"/>
    <col min="1283" max="1283" width="19.42578125" style="13" customWidth="1"/>
    <col min="1284" max="1284" width="0" style="13" hidden="1" customWidth="1"/>
    <col min="1285" max="1285" width="35.5703125" style="13" customWidth="1"/>
    <col min="1286" max="1286" width="12.42578125" style="13" customWidth="1"/>
    <col min="1287" max="1287" width="11.85546875" style="13" customWidth="1"/>
    <col min="1288" max="1288" width="12.7109375" style="13" customWidth="1"/>
    <col min="1289" max="1289" width="0" style="13" hidden="1" customWidth="1"/>
    <col min="1290" max="1290" width="25.85546875" style="13" customWidth="1"/>
    <col min="1291" max="1529" width="9.140625" style="13"/>
    <col min="1530" max="1530" width="0" style="13" hidden="1" customWidth="1"/>
    <col min="1531" max="1531" width="9.85546875" style="13" customWidth="1"/>
    <col min="1532" max="1532" width="34.42578125" style="13" customWidth="1"/>
    <col min="1533" max="1533" width="17.7109375" style="13" customWidth="1"/>
    <col min="1534" max="1534" width="16.5703125" style="13" customWidth="1"/>
    <col min="1535" max="1538" width="0" style="13" hidden="1" customWidth="1"/>
    <col min="1539" max="1539" width="19.42578125" style="13" customWidth="1"/>
    <col min="1540" max="1540" width="0" style="13" hidden="1" customWidth="1"/>
    <col min="1541" max="1541" width="35.5703125" style="13" customWidth="1"/>
    <col min="1542" max="1542" width="12.42578125" style="13" customWidth="1"/>
    <col min="1543" max="1543" width="11.85546875" style="13" customWidth="1"/>
    <col min="1544" max="1544" width="12.7109375" style="13" customWidth="1"/>
    <col min="1545" max="1545" width="0" style="13" hidden="1" customWidth="1"/>
    <col min="1546" max="1546" width="25.85546875" style="13" customWidth="1"/>
    <col min="1547" max="1785" width="9.140625" style="13"/>
    <col min="1786" max="1786" width="0" style="13" hidden="1" customWidth="1"/>
    <col min="1787" max="1787" width="9.85546875" style="13" customWidth="1"/>
    <col min="1788" max="1788" width="34.42578125" style="13" customWidth="1"/>
    <col min="1789" max="1789" width="17.7109375" style="13" customWidth="1"/>
    <col min="1790" max="1790" width="16.5703125" style="13" customWidth="1"/>
    <col min="1791" max="1794" width="0" style="13" hidden="1" customWidth="1"/>
    <col min="1795" max="1795" width="19.42578125" style="13" customWidth="1"/>
    <col min="1796" max="1796" width="0" style="13" hidden="1" customWidth="1"/>
    <col min="1797" max="1797" width="35.5703125" style="13" customWidth="1"/>
    <col min="1798" max="1798" width="12.42578125" style="13" customWidth="1"/>
    <col min="1799" max="1799" width="11.85546875" style="13" customWidth="1"/>
    <col min="1800" max="1800" width="12.7109375" style="13" customWidth="1"/>
    <col min="1801" max="1801" width="0" style="13" hidden="1" customWidth="1"/>
    <col min="1802" max="1802" width="25.85546875" style="13" customWidth="1"/>
    <col min="1803" max="2041" width="9.140625" style="13"/>
    <col min="2042" max="2042" width="0" style="13" hidden="1" customWidth="1"/>
    <col min="2043" max="2043" width="9.85546875" style="13" customWidth="1"/>
    <col min="2044" max="2044" width="34.42578125" style="13" customWidth="1"/>
    <col min="2045" max="2045" width="17.7109375" style="13" customWidth="1"/>
    <col min="2046" max="2046" width="16.5703125" style="13" customWidth="1"/>
    <col min="2047" max="2050" width="0" style="13" hidden="1" customWidth="1"/>
    <col min="2051" max="2051" width="19.42578125" style="13" customWidth="1"/>
    <col min="2052" max="2052" width="0" style="13" hidden="1" customWidth="1"/>
    <col min="2053" max="2053" width="35.5703125" style="13" customWidth="1"/>
    <col min="2054" max="2054" width="12.42578125" style="13" customWidth="1"/>
    <col min="2055" max="2055" width="11.85546875" style="13" customWidth="1"/>
    <col min="2056" max="2056" width="12.7109375" style="13" customWidth="1"/>
    <col min="2057" max="2057" width="0" style="13" hidden="1" customWidth="1"/>
    <col min="2058" max="2058" width="25.85546875" style="13" customWidth="1"/>
    <col min="2059" max="2297" width="9.140625" style="13"/>
    <col min="2298" max="2298" width="0" style="13" hidden="1" customWidth="1"/>
    <col min="2299" max="2299" width="9.85546875" style="13" customWidth="1"/>
    <col min="2300" max="2300" width="34.42578125" style="13" customWidth="1"/>
    <col min="2301" max="2301" width="17.7109375" style="13" customWidth="1"/>
    <col min="2302" max="2302" width="16.5703125" style="13" customWidth="1"/>
    <col min="2303" max="2306" width="0" style="13" hidden="1" customWidth="1"/>
    <col min="2307" max="2307" width="19.42578125" style="13" customWidth="1"/>
    <col min="2308" max="2308" width="0" style="13" hidden="1" customWidth="1"/>
    <col min="2309" max="2309" width="35.5703125" style="13" customWidth="1"/>
    <col min="2310" max="2310" width="12.42578125" style="13" customWidth="1"/>
    <col min="2311" max="2311" width="11.85546875" style="13" customWidth="1"/>
    <col min="2312" max="2312" width="12.7109375" style="13" customWidth="1"/>
    <col min="2313" max="2313" width="0" style="13" hidden="1" customWidth="1"/>
    <col min="2314" max="2314" width="25.85546875" style="13" customWidth="1"/>
    <col min="2315" max="2553" width="9.140625" style="13"/>
    <col min="2554" max="2554" width="0" style="13" hidden="1" customWidth="1"/>
    <col min="2555" max="2555" width="9.85546875" style="13" customWidth="1"/>
    <col min="2556" max="2556" width="34.42578125" style="13" customWidth="1"/>
    <col min="2557" max="2557" width="17.7109375" style="13" customWidth="1"/>
    <col min="2558" max="2558" width="16.5703125" style="13" customWidth="1"/>
    <col min="2559" max="2562" width="0" style="13" hidden="1" customWidth="1"/>
    <col min="2563" max="2563" width="19.42578125" style="13" customWidth="1"/>
    <col min="2564" max="2564" width="0" style="13" hidden="1" customWidth="1"/>
    <col min="2565" max="2565" width="35.5703125" style="13" customWidth="1"/>
    <col min="2566" max="2566" width="12.42578125" style="13" customWidth="1"/>
    <col min="2567" max="2567" width="11.85546875" style="13" customWidth="1"/>
    <col min="2568" max="2568" width="12.7109375" style="13" customWidth="1"/>
    <col min="2569" max="2569" width="0" style="13" hidden="1" customWidth="1"/>
    <col min="2570" max="2570" width="25.85546875" style="13" customWidth="1"/>
    <col min="2571" max="2809" width="9.140625" style="13"/>
    <col min="2810" max="2810" width="0" style="13" hidden="1" customWidth="1"/>
    <col min="2811" max="2811" width="9.85546875" style="13" customWidth="1"/>
    <col min="2812" max="2812" width="34.42578125" style="13" customWidth="1"/>
    <col min="2813" max="2813" width="17.7109375" style="13" customWidth="1"/>
    <col min="2814" max="2814" width="16.5703125" style="13" customWidth="1"/>
    <col min="2815" max="2818" width="0" style="13" hidden="1" customWidth="1"/>
    <col min="2819" max="2819" width="19.42578125" style="13" customWidth="1"/>
    <col min="2820" max="2820" width="0" style="13" hidden="1" customWidth="1"/>
    <col min="2821" max="2821" width="35.5703125" style="13" customWidth="1"/>
    <col min="2822" max="2822" width="12.42578125" style="13" customWidth="1"/>
    <col min="2823" max="2823" width="11.85546875" style="13" customWidth="1"/>
    <col min="2824" max="2824" width="12.7109375" style="13" customWidth="1"/>
    <col min="2825" max="2825" width="0" style="13" hidden="1" customWidth="1"/>
    <col min="2826" max="2826" width="25.85546875" style="13" customWidth="1"/>
    <col min="2827" max="3065" width="9.140625" style="13"/>
    <col min="3066" max="3066" width="0" style="13" hidden="1" customWidth="1"/>
    <col min="3067" max="3067" width="9.85546875" style="13" customWidth="1"/>
    <col min="3068" max="3068" width="34.42578125" style="13" customWidth="1"/>
    <col min="3069" max="3069" width="17.7109375" style="13" customWidth="1"/>
    <col min="3070" max="3070" width="16.5703125" style="13" customWidth="1"/>
    <col min="3071" max="3074" width="0" style="13" hidden="1" customWidth="1"/>
    <col min="3075" max="3075" width="19.42578125" style="13" customWidth="1"/>
    <col min="3076" max="3076" width="0" style="13" hidden="1" customWidth="1"/>
    <col min="3077" max="3077" width="35.5703125" style="13" customWidth="1"/>
    <col min="3078" max="3078" width="12.42578125" style="13" customWidth="1"/>
    <col min="3079" max="3079" width="11.85546875" style="13" customWidth="1"/>
    <col min="3080" max="3080" width="12.7109375" style="13" customWidth="1"/>
    <col min="3081" max="3081" width="0" style="13" hidden="1" customWidth="1"/>
    <col min="3082" max="3082" width="25.85546875" style="13" customWidth="1"/>
    <col min="3083" max="3321" width="9.140625" style="13"/>
    <col min="3322" max="3322" width="0" style="13" hidden="1" customWidth="1"/>
    <col min="3323" max="3323" width="9.85546875" style="13" customWidth="1"/>
    <col min="3324" max="3324" width="34.42578125" style="13" customWidth="1"/>
    <col min="3325" max="3325" width="17.7109375" style="13" customWidth="1"/>
    <col min="3326" max="3326" width="16.5703125" style="13" customWidth="1"/>
    <col min="3327" max="3330" width="0" style="13" hidden="1" customWidth="1"/>
    <col min="3331" max="3331" width="19.42578125" style="13" customWidth="1"/>
    <col min="3332" max="3332" width="0" style="13" hidden="1" customWidth="1"/>
    <col min="3333" max="3333" width="35.5703125" style="13" customWidth="1"/>
    <col min="3334" max="3334" width="12.42578125" style="13" customWidth="1"/>
    <col min="3335" max="3335" width="11.85546875" style="13" customWidth="1"/>
    <col min="3336" max="3336" width="12.7109375" style="13" customWidth="1"/>
    <col min="3337" max="3337" width="0" style="13" hidden="1" customWidth="1"/>
    <col min="3338" max="3338" width="25.85546875" style="13" customWidth="1"/>
    <col min="3339" max="3577" width="9.140625" style="13"/>
    <col min="3578" max="3578" width="0" style="13" hidden="1" customWidth="1"/>
    <col min="3579" max="3579" width="9.85546875" style="13" customWidth="1"/>
    <col min="3580" max="3580" width="34.42578125" style="13" customWidth="1"/>
    <col min="3581" max="3581" width="17.7109375" style="13" customWidth="1"/>
    <col min="3582" max="3582" width="16.5703125" style="13" customWidth="1"/>
    <col min="3583" max="3586" width="0" style="13" hidden="1" customWidth="1"/>
    <col min="3587" max="3587" width="19.42578125" style="13" customWidth="1"/>
    <col min="3588" max="3588" width="0" style="13" hidden="1" customWidth="1"/>
    <col min="3589" max="3589" width="35.5703125" style="13" customWidth="1"/>
    <col min="3590" max="3590" width="12.42578125" style="13" customWidth="1"/>
    <col min="3591" max="3591" width="11.85546875" style="13" customWidth="1"/>
    <col min="3592" max="3592" width="12.7109375" style="13" customWidth="1"/>
    <col min="3593" max="3593" width="0" style="13" hidden="1" customWidth="1"/>
    <col min="3594" max="3594" width="25.85546875" style="13" customWidth="1"/>
    <col min="3595" max="3833" width="9.140625" style="13"/>
    <col min="3834" max="3834" width="0" style="13" hidden="1" customWidth="1"/>
    <col min="3835" max="3835" width="9.85546875" style="13" customWidth="1"/>
    <col min="3836" max="3836" width="34.42578125" style="13" customWidth="1"/>
    <col min="3837" max="3837" width="17.7109375" style="13" customWidth="1"/>
    <col min="3838" max="3838" width="16.5703125" style="13" customWidth="1"/>
    <col min="3839" max="3842" width="0" style="13" hidden="1" customWidth="1"/>
    <col min="3843" max="3843" width="19.42578125" style="13" customWidth="1"/>
    <col min="3844" max="3844" width="0" style="13" hidden="1" customWidth="1"/>
    <col min="3845" max="3845" width="35.5703125" style="13" customWidth="1"/>
    <col min="3846" max="3846" width="12.42578125" style="13" customWidth="1"/>
    <col min="3847" max="3847" width="11.85546875" style="13" customWidth="1"/>
    <col min="3848" max="3848" width="12.7109375" style="13" customWidth="1"/>
    <col min="3849" max="3849" width="0" style="13" hidden="1" customWidth="1"/>
    <col min="3850" max="3850" width="25.85546875" style="13" customWidth="1"/>
    <col min="3851" max="4089" width="9.140625" style="13"/>
    <col min="4090" max="4090" width="0" style="13" hidden="1" customWidth="1"/>
    <col min="4091" max="4091" width="9.85546875" style="13" customWidth="1"/>
    <col min="4092" max="4092" width="34.42578125" style="13" customWidth="1"/>
    <col min="4093" max="4093" width="17.7109375" style="13" customWidth="1"/>
    <col min="4094" max="4094" width="16.5703125" style="13" customWidth="1"/>
    <col min="4095" max="4098" width="0" style="13" hidden="1" customWidth="1"/>
    <col min="4099" max="4099" width="19.42578125" style="13" customWidth="1"/>
    <col min="4100" max="4100" width="0" style="13" hidden="1" customWidth="1"/>
    <col min="4101" max="4101" width="35.5703125" style="13" customWidth="1"/>
    <col min="4102" max="4102" width="12.42578125" style="13" customWidth="1"/>
    <col min="4103" max="4103" width="11.85546875" style="13" customWidth="1"/>
    <col min="4104" max="4104" width="12.7109375" style="13" customWidth="1"/>
    <col min="4105" max="4105" width="0" style="13" hidden="1" customWidth="1"/>
    <col min="4106" max="4106" width="25.85546875" style="13" customWidth="1"/>
    <col min="4107" max="4345" width="9.140625" style="13"/>
    <col min="4346" max="4346" width="0" style="13" hidden="1" customWidth="1"/>
    <col min="4347" max="4347" width="9.85546875" style="13" customWidth="1"/>
    <col min="4348" max="4348" width="34.42578125" style="13" customWidth="1"/>
    <col min="4349" max="4349" width="17.7109375" style="13" customWidth="1"/>
    <col min="4350" max="4350" width="16.5703125" style="13" customWidth="1"/>
    <col min="4351" max="4354" width="0" style="13" hidden="1" customWidth="1"/>
    <col min="4355" max="4355" width="19.42578125" style="13" customWidth="1"/>
    <col min="4356" max="4356" width="0" style="13" hidden="1" customWidth="1"/>
    <col min="4357" max="4357" width="35.5703125" style="13" customWidth="1"/>
    <col min="4358" max="4358" width="12.42578125" style="13" customWidth="1"/>
    <col min="4359" max="4359" width="11.85546875" style="13" customWidth="1"/>
    <col min="4360" max="4360" width="12.7109375" style="13" customWidth="1"/>
    <col min="4361" max="4361" width="0" style="13" hidden="1" customWidth="1"/>
    <col min="4362" max="4362" width="25.85546875" style="13" customWidth="1"/>
    <col min="4363" max="4601" width="9.140625" style="13"/>
    <col min="4602" max="4602" width="0" style="13" hidden="1" customWidth="1"/>
    <col min="4603" max="4603" width="9.85546875" style="13" customWidth="1"/>
    <col min="4604" max="4604" width="34.42578125" style="13" customWidth="1"/>
    <col min="4605" max="4605" width="17.7109375" style="13" customWidth="1"/>
    <col min="4606" max="4606" width="16.5703125" style="13" customWidth="1"/>
    <col min="4607" max="4610" width="0" style="13" hidden="1" customWidth="1"/>
    <col min="4611" max="4611" width="19.42578125" style="13" customWidth="1"/>
    <col min="4612" max="4612" width="0" style="13" hidden="1" customWidth="1"/>
    <col min="4613" max="4613" width="35.5703125" style="13" customWidth="1"/>
    <col min="4614" max="4614" width="12.42578125" style="13" customWidth="1"/>
    <col min="4615" max="4615" width="11.85546875" style="13" customWidth="1"/>
    <col min="4616" max="4616" width="12.7109375" style="13" customWidth="1"/>
    <col min="4617" max="4617" width="0" style="13" hidden="1" customWidth="1"/>
    <col min="4618" max="4618" width="25.85546875" style="13" customWidth="1"/>
    <col min="4619" max="4857" width="9.140625" style="13"/>
    <col min="4858" max="4858" width="0" style="13" hidden="1" customWidth="1"/>
    <col min="4859" max="4859" width="9.85546875" style="13" customWidth="1"/>
    <col min="4860" max="4860" width="34.42578125" style="13" customWidth="1"/>
    <col min="4861" max="4861" width="17.7109375" style="13" customWidth="1"/>
    <col min="4862" max="4862" width="16.5703125" style="13" customWidth="1"/>
    <col min="4863" max="4866" width="0" style="13" hidden="1" customWidth="1"/>
    <col min="4867" max="4867" width="19.42578125" style="13" customWidth="1"/>
    <col min="4868" max="4868" width="0" style="13" hidden="1" customWidth="1"/>
    <col min="4869" max="4869" width="35.5703125" style="13" customWidth="1"/>
    <col min="4870" max="4870" width="12.42578125" style="13" customWidth="1"/>
    <col min="4871" max="4871" width="11.85546875" style="13" customWidth="1"/>
    <col min="4872" max="4872" width="12.7109375" style="13" customWidth="1"/>
    <col min="4873" max="4873" width="0" style="13" hidden="1" customWidth="1"/>
    <col min="4874" max="4874" width="25.85546875" style="13" customWidth="1"/>
    <col min="4875" max="5113" width="9.140625" style="13"/>
    <col min="5114" max="5114" width="0" style="13" hidden="1" customWidth="1"/>
    <col min="5115" max="5115" width="9.85546875" style="13" customWidth="1"/>
    <col min="5116" max="5116" width="34.42578125" style="13" customWidth="1"/>
    <col min="5117" max="5117" width="17.7109375" style="13" customWidth="1"/>
    <col min="5118" max="5118" width="16.5703125" style="13" customWidth="1"/>
    <col min="5119" max="5122" width="0" style="13" hidden="1" customWidth="1"/>
    <col min="5123" max="5123" width="19.42578125" style="13" customWidth="1"/>
    <col min="5124" max="5124" width="0" style="13" hidden="1" customWidth="1"/>
    <col min="5125" max="5125" width="35.5703125" style="13" customWidth="1"/>
    <col min="5126" max="5126" width="12.42578125" style="13" customWidth="1"/>
    <col min="5127" max="5127" width="11.85546875" style="13" customWidth="1"/>
    <col min="5128" max="5128" width="12.7109375" style="13" customWidth="1"/>
    <col min="5129" max="5129" width="0" style="13" hidden="1" customWidth="1"/>
    <col min="5130" max="5130" width="25.85546875" style="13" customWidth="1"/>
    <col min="5131" max="5369" width="9.140625" style="13"/>
    <col min="5370" max="5370" width="0" style="13" hidden="1" customWidth="1"/>
    <col min="5371" max="5371" width="9.85546875" style="13" customWidth="1"/>
    <col min="5372" max="5372" width="34.42578125" style="13" customWidth="1"/>
    <col min="5373" max="5373" width="17.7109375" style="13" customWidth="1"/>
    <col min="5374" max="5374" width="16.5703125" style="13" customWidth="1"/>
    <col min="5375" max="5378" width="0" style="13" hidden="1" customWidth="1"/>
    <col min="5379" max="5379" width="19.42578125" style="13" customWidth="1"/>
    <col min="5380" max="5380" width="0" style="13" hidden="1" customWidth="1"/>
    <col min="5381" max="5381" width="35.5703125" style="13" customWidth="1"/>
    <col min="5382" max="5382" width="12.42578125" style="13" customWidth="1"/>
    <col min="5383" max="5383" width="11.85546875" style="13" customWidth="1"/>
    <col min="5384" max="5384" width="12.7109375" style="13" customWidth="1"/>
    <col min="5385" max="5385" width="0" style="13" hidden="1" customWidth="1"/>
    <col min="5386" max="5386" width="25.85546875" style="13" customWidth="1"/>
    <col min="5387" max="5625" width="9.140625" style="13"/>
    <col min="5626" max="5626" width="0" style="13" hidden="1" customWidth="1"/>
    <col min="5627" max="5627" width="9.85546875" style="13" customWidth="1"/>
    <col min="5628" max="5628" width="34.42578125" style="13" customWidth="1"/>
    <col min="5629" max="5629" width="17.7109375" style="13" customWidth="1"/>
    <col min="5630" max="5630" width="16.5703125" style="13" customWidth="1"/>
    <col min="5631" max="5634" width="0" style="13" hidden="1" customWidth="1"/>
    <col min="5635" max="5635" width="19.42578125" style="13" customWidth="1"/>
    <col min="5636" max="5636" width="0" style="13" hidden="1" customWidth="1"/>
    <col min="5637" max="5637" width="35.5703125" style="13" customWidth="1"/>
    <col min="5638" max="5638" width="12.42578125" style="13" customWidth="1"/>
    <col min="5639" max="5639" width="11.85546875" style="13" customWidth="1"/>
    <col min="5640" max="5640" width="12.7109375" style="13" customWidth="1"/>
    <col min="5641" max="5641" width="0" style="13" hidden="1" customWidth="1"/>
    <col min="5642" max="5642" width="25.85546875" style="13" customWidth="1"/>
    <col min="5643" max="5881" width="9.140625" style="13"/>
    <col min="5882" max="5882" width="0" style="13" hidden="1" customWidth="1"/>
    <col min="5883" max="5883" width="9.85546875" style="13" customWidth="1"/>
    <col min="5884" max="5884" width="34.42578125" style="13" customWidth="1"/>
    <col min="5885" max="5885" width="17.7109375" style="13" customWidth="1"/>
    <col min="5886" max="5886" width="16.5703125" style="13" customWidth="1"/>
    <col min="5887" max="5890" width="0" style="13" hidden="1" customWidth="1"/>
    <col min="5891" max="5891" width="19.42578125" style="13" customWidth="1"/>
    <col min="5892" max="5892" width="0" style="13" hidden="1" customWidth="1"/>
    <col min="5893" max="5893" width="35.5703125" style="13" customWidth="1"/>
    <col min="5894" max="5894" width="12.42578125" style="13" customWidth="1"/>
    <col min="5895" max="5895" width="11.85546875" style="13" customWidth="1"/>
    <col min="5896" max="5896" width="12.7109375" style="13" customWidth="1"/>
    <col min="5897" max="5897" width="0" style="13" hidden="1" customWidth="1"/>
    <col min="5898" max="5898" width="25.85546875" style="13" customWidth="1"/>
    <col min="5899" max="6137" width="9.140625" style="13"/>
    <col min="6138" max="6138" width="0" style="13" hidden="1" customWidth="1"/>
    <col min="6139" max="6139" width="9.85546875" style="13" customWidth="1"/>
    <col min="6140" max="6140" width="34.42578125" style="13" customWidth="1"/>
    <col min="6141" max="6141" width="17.7109375" style="13" customWidth="1"/>
    <col min="6142" max="6142" width="16.5703125" style="13" customWidth="1"/>
    <col min="6143" max="6146" width="0" style="13" hidden="1" customWidth="1"/>
    <col min="6147" max="6147" width="19.42578125" style="13" customWidth="1"/>
    <col min="6148" max="6148" width="0" style="13" hidden="1" customWidth="1"/>
    <col min="6149" max="6149" width="35.5703125" style="13" customWidth="1"/>
    <col min="6150" max="6150" width="12.42578125" style="13" customWidth="1"/>
    <col min="6151" max="6151" width="11.85546875" style="13" customWidth="1"/>
    <col min="6152" max="6152" width="12.7109375" style="13" customWidth="1"/>
    <col min="6153" max="6153" width="0" style="13" hidden="1" customWidth="1"/>
    <col min="6154" max="6154" width="25.85546875" style="13" customWidth="1"/>
    <col min="6155" max="6393" width="9.140625" style="13"/>
    <col min="6394" max="6394" width="0" style="13" hidden="1" customWidth="1"/>
    <col min="6395" max="6395" width="9.85546875" style="13" customWidth="1"/>
    <col min="6396" max="6396" width="34.42578125" style="13" customWidth="1"/>
    <col min="6397" max="6397" width="17.7109375" style="13" customWidth="1"/>
    <col min="6398" max="6398" width="16.5703125" style="13" customWidth="1"/>
    <col min="6399" max="6402" width="0" style="13" hidden="1" customWidth="1"/>
    <col min="6403" max="6403" width="19.42578125" style="13" customWidth="1"/>
    <col min="6404" max="6404" width="0" style="13" hidden="1" customWidth="1"/>
    <col min="6405" max="6405" width="35.5703125" style="13" customWidth="1"/>
    <col min="6406" max="6406" width="12.42578125" style="13" customWidth="1"/>
    <col min="6407" max="6407" width="11.85546875" style="13" customWidth="1"/>
    <col min="6408" max="6408" width="12.7109375" style="13" customWidth="1"/>
    <col min="6409" max="6409" width="0" style="13" hidden="1" customWidth="1"/>
    <col min="6410" max="6410" width="25.85546875" style="13" customWidth="1"/>
    <col min="6411" max="6649" width="9.140625" style="13"/>
    <col min="6650" max="6650" width="0" style="13" hidden="1" customWidth="1"/>
    <col min="6651" max="6651" width="9.85546875" style="13" customWidth="1"/>
    <col min="6652" max="6652" width="34.42578125" style="13" customWidth="1"/>
    <col min="6653" max="6653" width="17.7109375" style="13" customWidth="1"/>
    <col min="6654" max="6654" width="16.5703125" style="13" customWidth="1"/>
    <col min="6655" max="6658" width="0" style="13" hidden="1" customWidth="1"/>
    <col min="6659" max="6659" width="19.42578125" style="13" customWidth="1"/>
    <col min="6660" max="6660" width="0" style="13" hidden="1" customWidth="1"/>
    <col min="6661" max="6661" width="35.5703125" style="13" customWidth="1"/>
    <col min="6662" max="6662" width="12.42578125" style="13" customWidth="1"/>
    <col min="6663" max="6663" width="11.85546875" style="13" customWidth="1"/>
    <col min="6664" max="6664" width="12.7109375" style="13" customWidth="1"/>
    <col min="6665" max="6665" width="0" style="13" hidden="1" customWidth="1"/>
    <col min="6666" max="6666" width="25.85546875" style="13" customWidth="1"/>
    <col min="6667" max="6905" width="9.140625" style="13"/>
    <col min="6906" max="6906" width="0" style="13" hidden="1" customWidth="1"/>
    <col min="6907" max="6907" width="9.85546875" style="13" customWidth="1"/>
    <col min="6908" max="6908" width="34.42578125" style="13" customWidth="1"/>
    <col min="6909" max="6909" width="17.7109375" style="13" customWidth="1"/>
    <col min="6910" max="6910" width="16.5703125" style="13" customWidth="1"/>
    <col min="6911" max="6914" width="0" style="13" hidden="1" customWidth="1"/>
    <col min="6915" max="6915" width="19.42578125" style="13" customWidth="1"/>
    <col min="6916" max="6916" width="0" style="13" hidden="1" customWidth="1"/>
    <col min="6917" max="6917" width="35.5703125" style="13" customWidth="1"/>
    <col min="6918" max="6918" width="12.42578125" style="13" customWidth="1"/>
    <col min="6919" max="6919" width="11.85546875" style="13" customWidth="1"/>
    <col min="6920" max="6920" width="12.7109375" style="13" customWidth="1"/>
    <col min="6921" max="6921" width="0" style="13" hidden="1" customWidth="1"/>
    <col min="6922" max="6922" width="25.85546875" style="13" customWidth="1"/>
    <col min="6923" max="7161" width="9.140625" style="13"/>
    <col min="7162" max="7162" width="0" style="13" hidden="1" customWidth="1"/>
    <col min="7163" max="7163" width="9.85546875" style="13" customWidth="1"/>
    <col min="7164" max="7164" width="34.42578125" style="13" customWidth="1"/>
    <col min="7165" max="7165" width="17.7109375" style="13" customWidth="1"/>
    <col min="7166" max="7166" width="16.5703125" style="13" customWidth="1"/>
    <col min="7167" max="7170" width="0" style="13" hidden="1" customWidth="1"/>
    <col min="7171" max="7171" width="19.42578125" style="13" customWidth="1"/>
    <col min="7172" max="7172" width="0" style="13" hidden="1" customWidth="1"/>
    <col min="7173" max="7173" width="35.5703125" style="13" customWidth="1"/>
    <col min="7174" max="7174" width="12.42578125" style="13" customWidth="1"/>
    <col min="7175" max="7175" width="11.85546875" style="13" customWidth="1"/>
    <col min="7176" max="7176" width="12.7109375" style="13" customWidth="1"/>
    <col min="7177" max="7177" width="0" style="13" hidden="1" customWidth="1"/>
    <col min="7178" max="7178" width="25.85546875" style="13" customWidth="1"/>
    <col min="7179" max="7417" width="9.140625" style="13"/>
    <col min="7418" max="7418" width="0" style="13" hidden="1" customWidth="1"/>
    <col min="7419" max="7419" width="9.85546875" style="13" customWidth="1"/>
    <col min="7420" max="7420" width="34.42578125" style="13" customWidth="1"/>
    <col min="7421" max="7421" width="17.7109375" style="13" customWidth="1"/>
    <col min="7422" max="7422" width="16.5703125" style="13" customWidth="1"/>
    <col min="7423" max="7426" width="0" style="13" hidden="1" customWidth="1"/>
    <col min="7427" max="7427" width="19.42578125" style="13" customWidth="1"/>
    <col min="7428" max="7428" width="0" style="13" hidden="1" customWidth="1"/>
    <col min="7429" max="7429" width="35.5703125" style="13" customWidth="1"/>
    <col min="7430" max="7430" width="12.42578125" style="13" customWidth="1"/>
    <col min="7431" max="7431" width="11.85546875" style="13" customWidth="1"/>
    <col min="7432" max="7432" width="12.7109375" style="13" customWidth="1"/>
    <col min="7433" max="7433" width="0" style="13" hidden="1" customWidth="1"/>
    <col min="7434" max="7434" width="25.85546875" style="13" customWidth="1"/>
    <col min="7435" max="7673" width="9.140625" style="13"/>
    <col min="7674" max="7674" width="0" style="13" hidden="1" customWidth="1"/>
    <col min="7675" max="7675" width="9.85546875" style="13" customWidth="1"/>
    <col min="7676" max="7676" width="34.42578125" style="13" customWidth="1"/>
    <col min="7677" max="7677" width="17.7109375" style="13" customWidth="1"/>
    <col min="7678" max="7678" width="16.5703125" style="13" customWidth="1"/>
    <col min="7679" max="7682" width="0" style="13" hidden="1" customWidth="1"/>
    <col min="7683" max="7683" width="19.42578125" style="13" customWidth="1"/>
    <col min="7684" max="7684" width="0" style="13" hidden="1" customWidth="1"/>
    <col min="7685" max="7685" width="35.5703125" style="13" customWidth="1"/>
    <col min="7686" max="7686" width="12.42578125" style="13" customWidth="1"/>
    <col min="7687" max="7687" width="11.85546875" style="13" customWidth="1"/>
    <col min="7688" max="7688" width="12.7109375" style="13" customWidth="1"/>
    <col min="7689" max="7689" width="0" style="13" hidden="1" customWidth="1"/>
    <col min="7690" max="7690" width="25.85546875" style="13" customWidth="1"/>
    <col min="7691" max="7929" width="9.140625" style="13"/>
    <col min="7930" max="7930" width="0" style="13" hidden="1" customWidth="1"/>
    <col min="7931" max="7931" width="9.85546875" style="13" customWidth="1"/>
    <col min="7932" max="7932" width="34.42578125" style="13" customWidth="1"/>
    <col min="7933" max="7933" width="17.7109375" style="13" customWidth="1"/>
    <col min="7934" max="7934" width="16.5703125" style="13" customWidth="1"/>
    <col min="7935" max="7938" width="0" style="13" hidden="1" customWidth="1"/>
    <col min="7939" max="7939" width="19.42578125" style="13" customWidth="1"/>
    <col min="7940" max="7940" width="0" style="13" hidden="1" customWidth="1"/>
    <col min="7941" max="7941" width="35.5703125" style="13" customWidth="1"/>
    <col min="7942" max="7942" width="12.42578125" style="13" customWidth="1"/>
    <col min="7943" max="7943" width="11.85546875" style="13" customWidth="1"/>
    <col min="7944" max="7944" width="12.7109375" style="13" customWidth="1"/>
    <col min="7945" max="7945" width="0" style="13" hidden="1" customWidth="1"/>
    <col min="7946" max="7946" width="25.85546875" style="13" customWidth="1"/>
    <col min="7947" max="8185" width="9.140625" style="13"/>
    <col min="8186" max="8186" width="0" style="13" hidden="1" customWidth="1"/>
    <col min="8187" max="8187" width="9.85546875" style="13" customWidth="1"/>
    <col min="8188" max="8188" width="34.42578125" style="13" customWidth="1"/>
    <col min="8189" max="8189" width="17.7109375" style="13" customWidth="1"/>
    <col min="8190" max="8190" width="16.5703125" style="13" customWidth="1"/>
    <col min="8191" max="8194" width="0" style="13" hidden="1" customWidth="1"/>
    <col min="8195" max="8195" width="19.42578125" style="13" customWidth="1"/>
    <col min="8196" max="8196" width="0" style="13" hidden="1" customWidth="1"/>
    <col min="8197" max="8197" width="35.5703125" style="13" customWidth="1"/>
    <col min="8198" max="8198" width="12.42578125" style="13" customWidth="1"/>
    <col min="8199" max="8199" width="11.85546875" style="13" customWidth="1"/>
    <col min="8200" max="8200" width="12.7109375" style="13" customWidth="1"/>
    <col min="8201" max="8201" width="0" style="13" hidden="1" customWidth="1"/>
    <col min="8202" max="8202" width="25.85546875" style="13" customWidth="1"/>
    <col min="8203" max="8441" width="9.140625" style="13"/>
    <col min="8442" max="8442" width="0" style="13" hidden="1" customWidth="1"/>
    <col min="8443" max="8443" width="9.85546875" style="13" customWidth="1"/>
    <col min="8444" max="8444" width="34.42578125" style="13" customWidth="1"/>
    <col min="8445" max="8445" width="17.7109375" style="13" customWidth="1"/>
    <col min="8446" max="8446" width="16.5703125" style="13" customWidth="1"/>
    <col min="8447" max="8450" width="0" style="13" hidden="1" customWidth="1"/>
    <col min="8451" max="8451" width="19.42578125" style="13" customWidth="1"/>
    <col min="8452" max="8452" width="0" style="13" hidden="1" customWidth="1"/>
    <col min="8453" max="8453" width="35.5703125" style="13" customWidth="1"/>
    <col min="8454" max="8454" width="12.42578125" style="13" customWidth="1"/>
    <col min="8455" max="8455" width="11.85546875" style="13" customWidth="1"/>
    <col min="8456" max="8456" width="12.7109375" style="13" customWidth="1"/>
    <col min="8457" max="8457" width="0" style="13" hidden="1" customWidth="1"/>
    <col min="8458" max="8458" width="25.85546875" style="13" customWidth="1"/>
    <col min="8459" max="8697" width="9.140625" style="13"/>
    <col min="8698" max="8698" width="0" style="13" hidden="1" customWidth="1"/>
    <col min="8699" max="8699" width="9.85546875" style="13" customWidth="1"/>
    <col min="8700" max="8700" width="34.42578125" style="13" customWidth="1"/>
    <col min="8701" max="8701" width="17.7109375" style="13" customWidth="1"/>
    <col min="8702" max="8702" width="16.5703125" style="13" customWidth="1"/>
    <col min="8703" max="8706" width="0" style="13" hidden="1" customWidth="1"/>
    <col min="8707" max="8707" width="19.42578125" style="13" customWidth="1"/>
    <col min="8708" max="8708" width="0" style="13" hidden="1" customWidth="1"/>
    <col min="8709" max="8709" width="35.5703125" style="13" customWidth="1"/>
    <col min="8710" max="8710" width="12.42578125" style="13" customWidth="1"/>
    <col min="8711" max="8711" width="11.85546875" style="13" customWidth="1"/>
    <col min="8712" max="8712" width="12.7109375" style="13" customWidth="1"/>
    <col min="8713" max="8713" width="0" style="13" hidden="1" customWidth="1"/>
    <col min="8714" max="8714" width="25.85546875" style="13" customWidth="1"/>
    <col min="8715" max="8953" width="9.140625" style="13"/>
    <col min="8954" max="8954" width="0" style="13" hidden="1" customWidth="1"/>
    <col min="8955" max="8955" width="9.85546875" style="13" customWidth="1"/>
    <col min="8956" max="8956" width="34.42578125" style="13" customWidth="1"/>
    <col min="8957" max="8957" width="17.7109375" style="13" customWidth="1"/>
    <col min="8958" max="8958" width="16.5703125" style="13" customWidth="1"/>
    <col min="8959" max="8962" width="0" style="13" hidden="1" customWidth="1"/>
    <col min="8963" max="8963" width="19.42578125" style="13" customWidth="1"/>
    <col min="8964" max="8964" width="0" style="13" hidden="1" customWidth="1"/>
    <col min="8965" max="8965" width="35.5703125" style="13" customWidth="1"/>
    <col min="8966" max="8966" width="12.42578125" style="13" customWidth="1"/>
    <col min="8967" max="8967" width="11.85546875" style="13" customWidth="1"/>
    <col min="8968" max="8968" width="12.7109375" style="13" customWidth="1"/>
    <col min="8969" max="8969" width="0" style="13" hidden="1" customWidth="1"/>
    <col min="8970" max="8970" width="25.85546875" style="13" customWidth="1"/>
    <col min="8971" max="9209" width="9.140625" style="13"/>
    <col min="9210" max="9210" width="0" style="13" hidden="1" customWidth="1"/>
    <col min="9211" max="9211" width="9.85546875" style="13" customWidth="1"/>
    <col min="9212" max="9212" width="34.42578125" style="13" customWidth="1"/>
    <col min="9213" max="9213" width="17.7109375" style="13" customWidth="1"/>
    <col min="9214" max="9214" width="16.5703125" style="13" customWidth="1"/>
    <col min="9215" max="9218" width="0" style="13" hidden="1" customWidth="1"/>
    <col min="9219" max="9219" width="19.42578125" style="13" customWidth="1"/>
    <col min="9220" max="9220" width="0" style="13" hidden="1" customWidth="1"/>
    <col min="9221" max="9221" width="35.5703125" style="13" customWidth="1"/>
    <col min="9222" max="9222" width="12.42578125" style="13" customWidth="1"/>
    <col min="9223" max="9223" width="11.85546875" style="13" customWidth="1"/>
    <col min="9224" max="9224" width="12.7109375" style="13" customWidth="1"/>
    <col min="9225" max="9225" width="0" style="13" hidden="1" customWidth="1"/>
    <col min="9226" max="9226" width="25.85546875" style="13" customWidth="1"/>
    <col min="9227" max="9465" width="9.140625" style="13"/>
    <col min="9466" max="9466" width="0" style="13" hidden="1" customWidth="1"/>
    <col min="9467" max="9467" width="9.85546875" style="13" customWidth="1"/>
    <col min="9468" max="9468" width="34.42578125" style="13" customWidth="1"/>
    <col min="9469" max="9469" width="17.7109375" style="13" customWidth="1"/>
    <col min="9470" max="9470" width="16.5703125" style="13" customWidth="1"/>
    <col min="9471" max="9474" width="0" style="13" hidden="1" customWidth="1"/>
    <col min="9475" max="9475" width="19.42578125" style="13" customWidth="1"/>
    <col min="9476" max="9476" width="0" style="13" hidden="1" customWidth="1"/>
    <col min="9477" max="9477" width="35.5703125" style="13" customWidth="1"/>
    <col min="9478" max="9478" width="12.42578125" style="13" customWidth="1"/>
    <col min="9479" max="9479" width="11.85546875" style="13" customWidth="1"/>
    <col min="9480" max="9480" width="12.7109375" style="13" customWidth="1"/>
    <col min="9481" max="9481" width="0" style="13" hidden="1" customWidth="1"/>
    <col min="9482" max="9482" width="25.85546875" style="13" customWidth="1"/>
    <col min="9483" max="9721" width="9.140625" style="13"/>
    <col min="9722" max="9722" width="0" style="13" hidden="1" customWidth="1"/>
    <col min="9723" max="9723" width="9.85546875" style="13" customWidth="1"/>
    <col min="9724" max="9724" width="34.42578125" style="13" customWidth="1"/>
    <col min="9725" max="9725" width="17.7109375" style="13" customWidth="1"/>
    <col min="9726" max="9726" width="16.5703125" style="13" customWidth="1"/>
    <col min="9727" max="9730" width="0" style="13" hidden="1" customWidth="1"/>
    <col min="9731" max="9731" width="19.42578125" style="13" customWidth="1"/>
    <col min="9732" max="9732" width="0" style="13" hidden="1" customWidth="1"/>
    <col min="9733" max="9733" width="35.5703125" style="13" customWidth="1"/>
    <col min="9734" max="9734" width="12.42578125" style="13" customWidth="1"/>
    <col min="9735" max="9735" width="11.85546875" style="13" customWidth="1"/>
    <col min="9736" max="9736" width="12.7109375" style="13" customWidth="1"/>
    <col min="9737" max="9737" width="0" style="13" hidden="1" customWidth="1"/>
    <col min="9738" max="9738" width="25.85546875" style="13" customWidth="1"/>
    <col min="9739" max="9977" width="9.140625" style="13"/>
    <col min="9978" max="9978" width="0" style="13" hidden="1" customWidth="1"/>
    <col min="9979" max="9979" width="9.85546875" style="13" customWidth="1"/>
    <col min="9980" max="9980" width="34.42578125" style="13" customWidth="1"/>
    <col min="9981" max="9981" width="17.7109375" style="13" customWidth="1"/>
    <col min="9982" max="9982" width="16.5703125" style="13" customWidth="1"/>
    <col min="9983" max="9986" width="0" style="13" hidden="1" customWidth="1"/>
    <col min="9987" max="9987" width="19.42578125" style="13" customWidth="1"/>
    <col min="9988" max="9988" width="0" style="13" hidden="1" customWidth="1"/>
    <col min="9989" max="9989" width="35.5703125" style="13" customWidth="1"/>
    <col min="9990" max="9990" width="12.42578125" style="13" customWidth="1"/>
    <col min="9991" max="9991" width="11.85546875" style="13" customWidth="1"/>
    <col min="9992" max="9992" width="12.7109375" style="13" customWidth="1"/>
    <col min="9993" max="9993" width="0" style="13" hidden="1" customWidth="1"/>
    <col min="9994" max="9994" width="25.85546875" style="13" customWidth="1"/>
    <col min="9995" max="10233" width="9.140625" style="13"/>
    <col min="10234" max="10234" width="0" style="13" hidden="1" customWidth="1"/>
    <col min="10235" max="10235" width="9.85546875" style="13" customWidth="1"/>
    <col min="10236" max="10236" width="34.42578125" style="13" customWidth="1"/>
    <col min="10237" max="10237" width="17.7109375" style="13" customWidth="1"/>
    <col min="10238" max="10238" width="16.5703125" style="13" customWidth="1"/>
    <col min="10239" max="10242" width="0" style="13" hidden="1" customWidth="1"/>
    <col min="10243" max="10243" width="19.42578125" style="13" customWidth="1"/>
    <col min="10244" max="10244" width="0" style="13" hidden="1" customWidth="1"/>
    <col min="10245" max="10245" width="35.5703125" style="13" customWidth="1"/>
    <col min="10246" max="10246" width="12.42578125" style="13" customWidth="1"/>
    <col min="10247" max="10247" width="11.85546875" style="13" customWidth="1"/>
    <col min="10248" max="10248" width="12.7109375" style="13" customWidth="1"/>
    <col min="10249" max="10249" width="0" style="13" hidden="1" customWidth="1"/>
    <col min="10250" max="10250" width="25.85546875" style="13" customWidth="1"/>
    <col min="10251" max="10489" width="9.140625" style="13"/>
    <col min="10490" max="10490" width="0" style="13" hidden="1" customWidth="1"/>
    <col min="10491" max="10491" width="9.85546875" style="13" customWidth="1"/>
    <col min="10492" max="10492" width="34.42578125" style="13" customWidth="1"/>
    <col min="10493" max="10493" width="17.7109375" style="13" customWidth="1"/>
    <col min="10494" max="10494" width="16.5703125" style="13" customWidth="1"/>
    <col min="10495" max="10498" width="0" style="13" hidden="1" customWidth="1"/>
    <col min="10499" max="10499" width="19.42578125" style="13" customWidth="1"/>
    <col min="10500" max="10500" width="0" style="13" hidden="1" customWidth="1"/>
    <col min="10501" max="10501" width="35.5703125" style="13" customWidth="1"/>
    <col min="10502" max="10502" width="12.42578125" style="13" customWidth="1"/>
    <col min="10503" max="10503" width="11.85546875" style="13" customWidth="1"/>
    <col min="10504" max="10504" width="12.7109375" style="13" customWidth="1"/>
    <col min="10505" max="10505" width="0" style="13" hidden="1" customWidth="1"/>
    <col min="10506" max="10506" width="25.85546875" style="13" customWidth="1"/>
    <col min="10507" max="10745" width="9.140625" style="13"/>
    <col min="10746" max="10746" width="0" style="13" hidden="1" customWidth="1"/>
    <col min="10747" max="10747" width="9.85546875" style="13" customWidth="1"/>
    <col min="10748" max="10748" width="34.42578125" style="13" customWidth="1"/>
    <col min="10749" max="10749" width="17.7109375" style="13" customWidth="1"/>
    <col min="10750" max="10750" width="16.5703125" style="13" customWidth="1"/>
    <col min="10751" max="10754" width="0" style="13" hidden="1" customWidth="1"/>
    <col min="10755" max="10755" width="19.42578125" style="13" customWidth="1"/>
    <col min="10756" max="10756" width="0" style="13" hidden="1" customWidth="1"/>
    <col min="10757" max="10757" width="35.5703125" style="13" customWidth="1"/>
    <col min="10758" max="10758" width="12.42578125" style="13" customWidth="1"/>
    <col min="10759" max="10759" width="11.85546875" style="13" customWidth="1"/>
    <col min="10760" max="10760" width="12.7109375" style="13" customWidth="1"/>
    <col min="10761" max="10761" width="0" style="13" hidden="1" customWidth="1"/>
    <col min="10762" max="10762" width="25.85546875" style="13" customWidth="1"/>
    <col min="10763" max="11001" width="9.140625" style="13"/>
    <col min="11002" max="11002" width="0" style="13" hidden="1" customWidth="1"/>
    <col min="11003" max="11003" width="9.85546875" style="13" customWidth="1"/>
    <col min="11004" max="11004" width="34.42578125" style="13" customWidth="1"/>
    <col min="11005" max="11005" width="17.7109375" style="13" customWidth="1"/>
    <col min="11006" max="11006" width="16.5703125" style="13" customWidth="1"/>
    <col min="11007" max="11010" width="0" style="13" hidden="1" customWidth="1"/>
    <col min="11011" max="11011" width="19.42578125" style="13" customWidth="1"/>
    <col min="11012" max="11012" width="0" style="13" hidden="1" customWidth="1"/>
    <col min="11013" max="11013" width="35.5703125" style="13" customWidth="1"/>
    <col min="11014" max="11014" width="12.42578125" style="13" customWidth="1"/>
    <col min="11015" max="11015" width="11.85546875" style="13" customWidth="1"/>
    <col min="11016" max="11016" width="12.7109375" style="13" customWidth="1"/>
    <col min="11017" max="11017" width="0" style="13" hidden="1" customWidth="1"/>
    <col min="11018" max="11018" width="25.85546875" style="13" customWidth="1"/>
    <col min="11019" max="11257" width="9.140625" style="13"/>
    <col min="11258" max="11258" width="0" style="13" hidden="1" customWidth="1"/>
    <col min="11259" max="11259" width="9.85546875" style="13" customWidth="1"/>
    <col min="11260" max="11260" width="34.42578125" style="13" customWidth="1"/>
    <col min="11261" max="11261" width="17.7109375" style="13" customWidth="1"/>
    <col min="11262" max="11262" width="16.5703125" style="13" customWidth="1"/>
    <col min="11263" max="11266" width="0" style="13" hidden="1" customWidth="1"/>
    <col min="11267" max="11267" width="19.42578125" style="13" customWidth="1"/>
    <col min="11268" max="11268" width="0" style="13" hidden="1" customWidth="1"/>
    <col min="11269" max="11269" width="35.5703125" style="13" customWidth="1"/>
    <col min="11270" max="11270" width="12.42578125" style="13" customWidth="1"/>
    <col min="11271" max="11271" width="11.85546875" style="13" customWidth="1"/>
    <col min="11272" max="11272" width="12.7109375" style="13" customWidth="1"/>
    <col min="11273" max="11273" width="0" style="13" hidden="1" customWidth="1"/>
    <col min="11274" max="11274" width="25.85546875" style="13" customWidth="1"/>
    <col min="11275" max="11513" width="9.140625" style="13"/>
    <col min="11514" max="11514" width="0" style="13" hidden="1" customWidth="1"/>
    <col min="11515" max="11515" width="9.85546875" style="13" customWidth="1"/>
    <col min="11516" max="11516" width="34.42578125" style="13" customWidth="1"/>
    <col min="11517" max="11517" width="17.7109375" style="13" customWidth="1"/>
    <col min="11518" max="11518" width="16.5703125" style="13" customWidth="1"/>
    <col min="11519" max="11522" width="0" style="13" hidden="1" customWidth="1"/>
    <col min="11523" max="11523" width="19.42578125" style="13" customWidth="1"/>
    <col min="11524" max="11524" width="0" style="13" hidden="1" customWidth="1"/>
    <col min="11525" max="11525" width="35.5703125" style="13" customWidth="1"/>
    <col min="11526" max="11526" width="12.42578125" style="13" customWidth="1"/>
    <col min="11527" max="11527" width="11.85546875" style="13" customWidth="1"/>
    <col min="11528" max="11528" width="12.7109375" style="13" customWidth="1"/>
    <col min="11529" max="11529" width="0" style="13" hidden="1" customWidth="1"/>
    <col min="11530" max="11530" width="25.85546875" style="13" customWidth="1"/>
    <col min="11531" max="11769" width="9.140625" style="13"/>
    <col min="11770" max="11770" width="0" style="13" hidden="1" customWidth="1"/>
    <col min="11771" max="11771" width="9.85546875" style="13" customWidth="1"/>
    <col min="11772" max="11772" width="34.42578125" style="13" customWidth="1"/>
    <col min="11773" max="11773" width="17.7109375" style="13" customWidth="1"/>
    <col min="11774" max="11774" width="16.5703125" style="13" customWidth="1"/>
    <col min="11775" max="11778" width="0" style="13" hidden="1" customWidth="1"/>
    <col min="11779" max="11779" width="19.42578125" style="13" customWidth="1"/>
    <col min="11780" max="11780" width="0" style="13" hidden="1" customWidth="1"/>
    <col min="11781" max="11781" width="35.5703125" style="13" customWidth="1"/>
    <col min="11782" max="11782" width="12.42578125" style="13" customWidth="1"/>
    <col min="11783" max="11783" width="11.85546875" style="13" customWidth="1"/>
    <col min="11784" max="11784" width="12.7109375" style="13" customWidth="1"/>
    <col min="11785" max="11785" width="0" style="13" hidden="1" customWidth="1"/>
    <col min="11786" max="11786" width="25.85546875" style="13" customWidth="1"/>
    <col min="11787" max="12025" width="9.140625" style="13"/>
    <col min="12026" max="12026" width="0" style="13" hidden="1" customWidth="1"/>
    <col min="12027" max="12027" width="9.85546875" style="13" customWidth="1"/>
    <col min="12028" max="12028" width="34.42578125" style="13" customWidth="1"/>
    <col min="12029" max="12029" width="17.7109375" style="13" customWidth="1"/>
    <col min="12030" max="12030" width="16.5703125" style="13" customWidth="1"/>
    <col min="12031" max="12034" width="0" style="13" hidden="1" customWidth="1"/>
    <col min="12035" max="12035" width="19.42578125" style="13" customWidth="1"/>
    <col min="12036" max="12036" width="0" style="13" hidden="1" customWidth="1"/>
    <col min="12037" max="12037" width="35.5703125" style="13" customWidth="1"/>
    <col min="12038" max="12038" width="12.42578125" style="13" customWidth="1"/>
    <col min="12039" max="12039" width="11.85546875" style="13" customWidth="1"/>
    <col min="12040" max="12040" width="12.7109375" style="13" customWidth="1"/>
    <col min="12041" max="12041" width="0" style="13" hidden="1" customWidth="1"/>
    <col min="12042" max="12042" width="25.85546875" style="13" customWidth="1"/>
    <col min="12043" max="12281" width="9.140625" style="13"/>
    <col min="12282" max="12282" width="0" style="13" hidden="1" customWidth="1"/>
    <col min="12283" max="12283" width="9.85546875" style="13" customWidth="1"/>
    <col min="12284" max="12284" width="34.42578125" style="13" customWidth="1"/>
    <col min="12285" max="12285" width="17.7109375" style="13" customWidth="1"/>
    <col min="12286" max="12286" width="16.5703125" style="13" customWidth="1"/>
    <col min="12287" max="12290" width="0" style="13" hidden="1" customWidth="1"/>
    <col min="12291" max="12291" width="19.42578125" style="13" customWidth="1"/>
    <col min="12292" max="12292" width="0" style="13" hidden="1" customWidth="1"/>
    <col min="12293" max="12293" width="35.5703125" style="13" customWidth="1"/>
    <col min="12294" max="12294" width="12.42578125" style="13" customWidth="1"/>
    <col min="12295" max="12295" width="11.85546875" style="13" customWidth="1"/>
    <col min="12296" max="12296" width="12.7109375" style="13" customWidth="1"/>
    <col min="12297" max="12297" width="0" style="13" hidden="1" customWidth="1"/>
    <col min="12298" max="12298" width="25.85546875" style="13" customWidth="1"/>
    <col min="12299" max="12537" width="9.140625" style="13"/>
    <col min="12538" max="12538" width="0" style="13" hidden="1" customWidth="1"/>
    <col min="12539" max="12539" width="9.85546875" style="13" customWidth="1"/>
    <col min="12540" max="12540" width="34.42578125" style="13" customWidth="1"/>
    <col min="12541" max="12541" width="17.7109375" style="13" customWidth="1"/>
    <col min="12542" max="12542" width="16.5703125" style="13" customWidth="1"/>
    <col min="12543" max="12546" width="0" style="13" hidden="1" customWidth="1"/>
    <col min="12547" max="12547" width="19.42578125" style="13" customWidth="1"/>
    <col min="12548" max="12548" width="0" style="13" hidden="1" customWidth="1"/>
    <col min="12549" max="12549" width="35.5703125" style="13" customWidth="1"/>
    <col min="12550" max="12550" width="12.42578125" style="13" customWidth="1"/>
    <col min="12551" max="12551" width="11.85546875" style="13" customWidth="1"/>
    <col min="12552" max="12552" width="12.7109375" style="13" customWidth="1"/>
    <col min="12553" max="12553" width="0" style="13" hidden="1" customWidth="1"/>
    <col min="12554" max="12554" width="25.85546875" style="13" customWidth="1"/>
    <col min="12555" max="12793" width="9.140625" style="13"/>
    <col min="12794" max="12794" width="0" style="13" hidden="1" customWidth="1"/>
    <col min="12795" max="12795" width="9.85546875" style="13" customWidth="1"/>
    <col min="12796" max="12796" width="34.42578125" style="13" customWidth="1"/>
    <col min="12797" max="12797" width="17.7109375" style="13" customWidth="1"/>
    <col min="12798" max="12798" width="16.5703125" style="13" customWidth="1"/>
    <col min="12799" max="12802" width="0" style="13" hidden="1" customWidth="1"/>
    <col min="12803" max="12803" width="19.42578125" style="13" customWidth="1"/>
    <col min="12804" max="12804" width="0" style="13" hidden="1" customWidth="1"/>
    <col min="12805" max="12805" width="35.5703125" style="13" customWidth="1"/>
    <col min="12806" max="12806" width="12.42578125" style="13" customWidth="1"/>
    <col min="12807" max="12807" width="11.85546875" style="13" customWidth="1"/>
    <col min="12808" max="12808" width="12.7109375" style="13" customWidth="1"/>
    <col min="12809" max="12809" width="0" style="13" hidden="1" customWidth="1"/>
    <col min="12810" max="12810" width="25.85546875" style="13" customWidth="1"/>
    <col min="12811" max="13049" width="9.140625" style="13"/>
    <col min="13050" max="13050" width="0" style="13" hidden="1" customWidth="1"/>
    <col min="13051" max="13051" width="9.85546875" style="13" customWidth="1"/>
    <col min="13052" max="13052" width="34.42578125" style="13" customWidth="1"/>
    <col min="13053" max="13053" width="17.7109375" style="13" customWidth="1"/>
    <col min="13054" max="13054" width="16.5703125" style="13" customWidth="1"/>
    <col min="13055" max="13058" width="0" style="13" hidden="1" customWidth="1"/>
    <col min="13059" max="13059" width="19.42578125" style="13" customWidth="1"/>
    <col min="13060" max="13060" width="0" style="13" hidden="1" customWidth="1"/>
    <col min="13061" max="13061" width="35.5703125" style="13" customWidth="1"/>
    <col min="13062" max="13062" width="12.42578125" style="13" customWidth="1"/>
    <col min="13063" max="13063" width="11.85546875" style="13" customWidth="1"/>
    <col min="13064" max="13064" width="12.7109375" style="13" customWidth="1"/>
    <col min="13065" max="13065" width="0" style="13" hidden="1" customWidth="1"/>
    <col min="13066" max="13066" width="25.85546875" style="13" customWidth="1"/>
    <col min="13067" max="13305" width="9.140625" style="13"/>
    <col min="13306" max="13306" width="0" style="13" hidden="1" customWidth="1"/>
    <col min="13307" max="13307" width="9.85546875" style="13" customWidth="1"/>
    <col min="13308" max="13308" width="34.42578125" style="13" customWidth="1"/>
    <col min="13309" max="13309" width="17.7109375" style="13" customWidth="1"/>
    <col min="13310" max="13310" width="16.5703125" style="13" customWidth="1"/>
    <col min="13311" max="13314" width="0" style="13" hidden="1" customWidth="1"/>
    <col min="13315" max="13315" width="19.42578125" style="13" customWidth="1"/>
    <col min="13316" max="13316" width="0" style="13" hidden="1" customWidth="1"/>
    <col min="13317" max="13317" width="35.5703125" style="13" customWidth="1"/>
    <col min="13318" max="13318" width="12.42578125" style="13" customWidth="1"/>
    <col min="13319" max="13319" width="11.85546875" style="13" customWidth="1"/>
    <col min="13320" max="13320" width="12.7109375" style="13" customWidth="1"/>
    <col min="13321" max="13321" width="0" style="13" hidden="1" customWidth="1"/>
    <col min="13322" max="13322" width="25.85546875" style="13" customWidth="1"/>
    <col min="13323" max="13561" width="9.140625" style="13"/>
    <col min="13562" max="13562" width="0" style="13" hidden="1" customWidth="1"/>
    <col min="13563" max="13563" width="9.85546875" style="13" customWidth="1"/>
    <col min="13564" max="13564" width="34.42578125" style="13" customWidth="1"/>
    <col min="13565" max="13565" width="17.7109375" style="13" customWidth="1"/>
    <col min="13566" max="13566" width="16.5703125" style="13" customWidth="1"/>
    <col min="13567" max="13570" width="0" style="13" hidden="1" customWidth="1"/>
    <col min="13571" max="13571" width="19.42578125" style="13" customWidth="1"/>
    <col min="13572" max="13572" width="0" style="13" hidden="1" customWidth="1"/>
    <col min="13573" max="13573" width="35.5703125" style="13" customWidth="1"/>
    <col min="13574" max="13574" width="12.42578125" style="13" customWidth="1"/>
    <col min="13575" max="13575" width="11.85546875" style="13" customWidth="1"/>
    <col min="13576" max="13576" width="12.7109375" style="13" customWidth="1"/>
    <col min="13577" max="13577" width="0" style="13" hidden="1" customWidth="1"/>
    <col min="13578" max="13578" width="25.85546875" style="13" customWidth="1"/>
    <col min="13579" max="13817" width="9.140625" style="13"/>
    <col min="13818" max="13818" width="0" style="13" hidden="1" customWidth="1"/>
    <col min="13819" max="13819" width="9.85546875" style="13" customWidth="1"/>
    <col min="13820" max="13820" width="34.42578125" style="13" customWidth="1"/>
    <col min="13821" max="13821" width="17.7109375" style="13" customWidth="1"/>
    <col min="13822" max="13822" width="16.5703125" style="13" customWidth="1"/>
    <col min="13823" max="13826" width="0" style="13" hidden="1" customWidth="1"/>
    <col min="13827" max="13827" width="19.42578125" style="13" customWidth="1"/>
    <col min="13828" max="13828" width="0" style="13" hidden="1" customWidth="1"/>
    <col min="13829" max="13829" width="35.5703125" style="13" customWidth="1"/>
    <col min="13830" max="13830" width="12.42578125" style="13" customWidth="1"/>
    <col min="13831" max="13831" width="11.85546875" style="13" customWidth="1"/>
    <col min="13832" max="13832" width="12.7109375" style="13" customWidth="1"/>
    <col min="13833" max="13833" width="0" style="13" hidden="1" customWidth="1"/>
    <col min="13834" max="13834" width="25.85546875" style="13" customWidth="1"/>
    <col min="13835" max="14073" width="9.140625" style="13"/>
    <col min="14074" max="14074" width="0" style="13" hidden="1" customWidth="1"/>
    <col min="14075" max="14075" width="9.85546875" style="13" customWidth="1"/>
    <col min="14076" max="14076" width="34.42578125" style="13" customWidth="1"/>
    <col min="14077" max="14077" width="17.7109375" style="13" customWidth="1"/>
    <col min="14078" max="14078" width="16.5703125" style="13" customWidth="1"/>
    <col min="14079" max="14082" width="0" style="13" hidden="1" customWidth="1"/>
    <col min="14083" max="14083" width="19.42578125" style="13" customWidth="1"/>
    <col min="14084" max="14084" width="0" style="13" hidden="1" customWidth="1"/>
    <col min="14085" max="14085" width="35.5703125" style="13" customWidth="1"/>
    <col min="14086" max="14086" width="12.42578125" style="13" customWidth="1"/>
    <col min="14087" max="14087" width="11.85546875" style="13" customWidth="1"/>
    <col min="14088" max="14088" width="12.7109375" style="13" customWidth="1"/>
    <col min="14089" max="14089" width="0" style="13" hidden="1" customWidth="1"/>
    <col min="14090" max="14090" width="25.85546875" style="13" customWidth="1"/>
    <col min="14091" max="14329" width="9.140625" style="13"/>
    <col min="14330" max="14330" width="0" style="13" hidden="1" customWidth="1"/>
    <col min="14331" max="14331" width="9.85546875" style="13" customWidth="1"/>
    <col min="14332" max="14332" width="34.42578125" style="13" customWidth="1"/>
    <col min="14333" max="14333" width="17.7109375" style="13" customWidth="1"/>
    <col min="14334" max="14334" width="16.5703125" style="13" customWidth="1"/>
    <col min="14335" max="14338" width="0" style="13" hidden="1" customWidth="1"/>
    <col min="14339" max="14339" width="19.42578125" style="13" customWidth="1"/>
    <col min="14340" max="14340" width="0" style="13" hidden="1" customWidth="1"/>
    <col min="14341" max="14341" width="35.5703125" style="13" customWidth="1"/>
    <col min="14342" max="14342" width="12.42578125" style="13" customWidth="1"/>
    <col min="14343" max="14343" width="11.85546875" style="13" customWidth="1"/>
    <col min="14344" max="14344" width="12.7109375" style="13" customWidth="1"/>
    <col min="14345" max="14345" width="0" style="13" hidden="1" customWidth="1"/>
    <col min="14346" max="14346" width="25.85546875" style="13" customWidth="1"/>
    <col min="14347" max="14585" width="9.140625" style="13"/>
    <col min="14586" max="14586" width="0" style="13" hidden="1" customWidth="1"/>
    <col min="14587" max="14587" width="9.85546875" style="13" customWidth="1"/>
    <col min="14588" max="14588" width="34.42578125" style="13" customWidth="1"/>
    <col min="14589" max="14589" width="17.7109375" style="13" customWidth="1"/>
    <col min="14590" max="14590" width="16.5703125" style="13" customWidth="1"/>
    <col min="14591" max="14594" width="0" style="13" hidden="1" customWidth="1"/>
    <col min="14595" max="14595" width="19.42578125" style="13" customWidth="1"/>
    <col min="14596" max="14596" width="0" style="13" hidden="1" customWidth="1"/>
    <col min="14597" max="14597" width="35.5703125" style="13" customWidth="1"/>
    <col min="14598" max="14598" width="12.42578125" style="13" customWidth="1"/>
    <col min="14599" max="14599" width="11.85546875" style="13" customWidth="1"/>
    <col min="14600" max="14600" width="12.7109375" style="13" customWidth="1"/>
    <col min="14601" max="14601" width="0" style="13" hidden="1" customWidth="1"/>
    <col min="14602" max="14602" width="25.85546875" style="13" customWidth="1"/>
    <col min="14603" max="14841" width="9.140625" style="13"/>
    <col min="14842" max="14842" width="0" style="13" hidden="1" customWidth="1"/>
    <col min="14843" max="14843" width="9.85546875" style="13" customWidth="1"/>
    <col min="14844" max="14844" width="34.42578125" style="13" customWidth="1"/>
    <col min="14845" max="14845" width="17.7109375" style="13" customWidth="1"/>
    <col min="14846" max="14846" width="16.5703125" style="13" customWidth="1"/>
    <col min="14847" max="14850" width="0" style="13" hidden="1" customWidth="1"/>
    <col min="14851" max="14851" width="19.42578125" style="13" customWidth="1"/>
    <col min="14852" max="14852" width="0" style="13" hidden="1" customWidth="1"/>
    <col min="14853" max="14853" width="35.5703125" style="13" customWidth="1"/>
    <col min="14854" max="14854" width="12.42578125" style="13" customWidth="1"/>
    <col min="14855" max="14855" width="11.85546875" style="13" customWidth="1"/>
    <col min="14856" max="14856" width="12.7109375" style="13" customWidth="1"/>
    <col min="14857" max="14857" width="0" style="13" hidden="1" customWidth="1"/>
    <col min="14858" max="14858" width="25.85546875" style="13" customWidth="1"/>
    <col min="14859" max="15097" width="9.140625" style="13"/>
    <col min="15098" max="15098" width="0" style="13" hidden="1" customWidth="1"/>
    <col min="15099" max="15099" width="9.85546875" style="13" customWidth="1"/>
    <col min="15100" max="15100" width="34.42578125" style="13" customWidth="1"/>
    <col min="15101" max="15101" width="17.7109375" style="13" customWidth="1"/>
    <col min="15102" max="15102" width="16.5703125" style="13" customWidth="1"/>
    <col min="15103" max="15106" width="0" style="13" hidden="1" customWidth="1"/>
    <col min="15107" max="15107" width="19.42578125" style="13" customWidth="1"/>
    <col min="15108" max="15108" width="0" style="13" hidden="1" customWidth="1"/>
    <col min="15109" max="15109" width="35.5703125" style="13" customWidth="1"/>
    <col min="15110" max="15110" width="12.42578125" style="13" customWidth="1"/>
    <col min="15111" max="15111" width="11.85546875" style="13" customWidth="1"/>
    <col min="15112" max="15112" width="12.7109375" style="13" customWidth="1"/>
    <col min="15113" max="15113" width="0" style="13" hidden="1" customWidth="1"/>
    <col min="15114" max="15114" width="25.85546875" style="13" customWidth="1"/>
    <col min="15115" max="15353" width="9.140625" style="13"/>
    <col min="15354" max="15354" width="0" style="13" hidden="1" customWidth="1"/>
    <col min="15355" max="15355" width="9.85546875" style="13" customWidth="1"/>
    <col min="15356" max="15356" width="34.42578125" style="13" customWidth="1"/>
    <col min="15357" max="15357" width="17.7109375" style="13" customWidth="1"/>
    <col min="15358" max="15358" width="16.5703125" style="13" customWidth="1"/>
    <col min="15359" max="15362" width="0" style="13" hidden="1" customWidth="1"/>
    <col min="15363" max="15363" width="19.42578125" style="13" customWidth="1"/>
    <col min="15364" max="15364" width="0" style="13" hidden="1" customWidth="1"/>
    <col min="15365" max="15365" width="35.5703125" style="13" customWidth="1"/>
    <col min="15366" max="15366" width="12.42578125" style="13" customWidth="1"/>
    <col min="15367" max="15367" width="11.85546875" style="13" customWidth="1"/>
    <col min="15368" max="15368" width="12.7109375" style="13" customWidth="1"/>
    <col min="15369" max="15369" width="0" style="13" hidden="1" customWidth="1"/>
    <col min="15370" max="15370" width="25.85546875" style="13" customWidth="1"/>
    <col min="15371" max="15609" width="9.140625" style="13"/>
    <col min="15610" max="15610" width="0" style="13" hidden="1" customWidth="1"/>
    <col min="15611" max="15611" width="9.85546875" style="13" customWidth="1"/>
    <col min="15612" max="15612" width="34.42578125" style="13" customWidth="1"/>
    <col min="15613" max="15613" width="17.7109375" style="13" customWidth="1"/>
    <col min="15614" max="15614" width="16.5703125" style="13" customWidth="1"/>
    <col min="15615" max="15618" width="0" style="13" hidden="1" customWidth="1"/>
    <col min="15619" max="15619" width="19.42578125" style="13" customWidth="1"/>
    <col min="15620" max="15620" width="0" style="13" hidden="1" customWidth="1"/>
    <col min="15621" max="15621" width="35.5703125" style="13" customWidth="1"/>
    <col min="15622" max="15622" width="12.42578125" style="13" customWidth="1"/>
    <col min="15623" max="15623" width="11.85546875" style="13" customWidth="1"/>
    <col min="15624" max="15624" width="12.7109375" style="13" customWidth="1"/>
    <col min="15625" max="15625" width="0" style="13" hidden="1" customWidth="1"/>
    <col min="15626" max="15626" width="25.85546875" style="13" customWidth="1"/>
    <col min="15627" max="15865" width="9.140625" style="13"/>
    <col min="15866" max="15866" width="0" style="13" hidden="1" customWidth="1"/>
    <col min="15867" max="15867" width="9.85546875" style="13" customWidth="1"/>
    <col min="15868" max="15868" width="34.42578125" style="13" customWidth="1"/>
    <col min="15869" max="15869" width="17.7109375" style="13" customWidth="1"/>
    <col min="15870" max="15870" width="16.5703125" style="13" customWidth="1"/>
    <col min="15871" max="15874" width="0" style="13" hidden="1" customWidth="1"/>
    <col min="15875" max="15875" width="19.42578125" style="13" customWidth="1"/>
    <col min="15876" max="15876" width="0" style="13" hidden="1" customWidth="1"/>
    <col min="15877" max="15877" width="35.5703125" style="13" customWidth="1"/>
    <col min="15878" max="15878" width="12.42578125" style="13" customWidth="1"/>
    <col min="15879" max="15879" width="11.85546875" style="13" customWidth="1"/>
    <col min="15880" max="15880" width="12.7109375" style="13" customWidth="1"/>
    <col min="15881" max="15881" width="0" style="13" hidden="1" customWidth="1"/>
    <col min="15882" max="15882" width="25.85546875" style="13" customWidth="1"/>
    <col min="15883" max="16121" width="9.140625" style="13"/>
    <col min="16122" max="16122" width="0" style="13" hidden="1" customWidth="1"/>
    <col min="16123" max="16123" width="9.85546875" style="13" customWidth="1"/>
    <col min="16124" max="16124" width="34.42578125" style="13" customWidth="1"/>
    <col min="16125" max="16125" width="17.7109375" style="13" customWidth="1"/>
    <col min="16126" max="16126" width="16.5703125" style="13" customWidth="1"/>
    <col min="16127" max="16130" width="0" style="13" hidden="1" customWidth="1"/>
    <col min="16131" max="16131" width="19.42578125" style="13" customWidth="1"/>
    <col min="16132" max="16132" width="0" style="13" hidden="1" customWidth="1"/>
    <col min="16133" max="16133" width="35.5703125" style="13" customWidth="1"/>
    <col min="16134" max="16134" width="12.42578125" style="13" customWidth="1"/>
    <col min="16135" max="16135" width="11.85546875" style="13" customWidth="1"/>
    <col min="16136" max="16136" width="12.7109375" style="13" customWidth="1"/>
    <col min="16137" max="16137" width="0" style="13" hidden="1" customWidth="1"/>
    <col min="16138" max="16138" width="25.85546875" style="13" customWidth="1"/>
    <col min="16139" max="16384" width="9.140625" style="13"/>
  </cols>
  <sheetData>
    <row r="2" spans="2:12" s="1" customFormat="1" ht="18" customHeight="1" x14ac:dyDescent="0.25">
      <c r="B2" s="69" t="s">
        <v>179</v>
      </c>
      <c r="C2" s="69"/>
      <c r="D2" s="69"/>
      <c r="E2" s="69"/>
      <c r="F2" s="69"/>
      <c r="G2" s="69"/>
      <c r="H2" s="69"/>
      <c r="I2" s="69"/>
      <c r="J2" s="69"/>
      <c r="K2" s="69"/>
      <c r="L2" s="69"/>
    </row>
    <row r="3" spans="2:12" s="1" customFormat="1" ht="15.75" x14ac:dyDescent="0.25">
      <c r="B3" s="70" t="s">
        <v>180</v>
      </c>
      <c r="C3" s="70"/>
      <c r="D3" s="70"/>
      <c r="E3" s="70"/>
      <c r="F3" s="70"/>
      <c r="G3" s="70"/>
      <c r="H3" s="70"/>
      <c r="I3" s="70"/>
      <c r="J3" s="70"/>
      <c r="K3" s="70"/>
      <c r="L3" s="70"/>
    </row>
    <row r="4" spans="2:12" s="1" customFormat="1" ht="15.75" x14ac:dyDescent="0.25">
      <c r="B4" s="2"/>
      <c r="F4" s="3"/>
      <c r="I4" s="4"/>
    </row>
    <row r="5" spans="2:12" s="5" customFormat="1" ht="22.5" customHeight="1" x14ac:dyDescent="0.25">
      <c r="B5" s="80" t="s">
        <v>0</v>
      </c>
      <c r="C5" s="81" t="s">
        <v>1</v>
      </c>
      <c r="D5" s="75" t="s">
        <v>2</v>
      </c>
      <c r="E5" s="75" t="s">
        <v>3</v>
      </c>
      <c r="F5" s="75" t="s">
        <v>4</v>
      </c>
      <c r="G5" s="77" t="s">
        <v>5</v>
      </c>
      <c r="H5" s="78"/>
      <c r="I5" s="79"/>
      <c r="J5" s="73" t="s">
        <v>6</v>
      </c>
    </row>
    <row r="6" spans="2:12" s="5" customFormat="1" ht="19.5" customHeight="1" x14ac:dyDescent="0.25">
      <c r="B6" s="80"/>
      <c r="C6" s="81"/>
      <c r="D6" s="76"/>
      <c r="E6" s="76"/>
      <c r="F6" s="76"/>
      <c r="G6" s="47" t="s">
        <v>8</v>
      </c>
      <c r="H6" s="47" t="s">
        <v>9</v>
      </c>
      <c r="I6" s="47" t="s">
        <v>10</v>
      </c>
      <c r="J6" s="74"/>
    </row>
    <row r="7" spans="2:12" s="5" customFormat="1" ht="29.25" customHeight="1" x14ac:dyDescent="0.25">
      <c r="B7" s="6" t="s">
        <v>11</v>
      </c>
      <c r="C7" s="7" t="s">
        <v>12</v>
      </c>
      <c r="D7" s="7"/>
      <c r="E7" s="8"/>
      <c r="F7" s="9"/>
      <c r="G7" s="9"/>
      <c r="H7" s="9"/>
      <c r="I7" s="9"/>
      <c r="J7" s="10"/>
    </row>
    <row r="8" spans="2:12" s="5" customFormat="1" ht="29.25" customHeight="1" x14ac:dyDescent="0.25">
      <c r="B8" s="6" t="s">
        <v>13</v>
      </c>
      <c r="C8" s="11" t="s">
        <v>14</v>
      </c>
      <c r="D8" s="9"/>
      <c r="E8" s="12"/>
      <c r="F8" s="9"/>
      <c r="G8" s="9">
        <v>620000</v>
      </c>
      <c r="H8" s="9">
        <v>620000</v>
      </c>
      <c r="I8" s="9">
        <v>620000</v>
      </c>
      <c r="J8" s="10"/>
    </row>
    <row r="9" spans="2:12" ht="29.25" customHeight="1" x14ac:dyDescent="0.25">
      <c r="B9" s="49" t="s">
        <v>15</v>
      </c>
      <c r="C9" s="14" t="s">
        <v>16</v>
      </c>
      <c r="D9" s="15">
        <f>SUM(D10:D76)</f>
        <v>54362</v>
      </c>
      <c r="E9" s="15">
        <f>E10+E15+E20+E26+E30+E32+E34+E44+E58+E65+E76+E49</f>
        <v>55079.8</v>
      </c>
      <c r="F9" s="15">
        <f>F10+F15+F20+F26+F30+F32+F34+F44+F49+F58+F65+F76</f>
        <v>84934</v>
      </c>
      <c r="G9" s="15">
        <f>G10+G15+G20+G26+G30+G32+G34+G44+G49+G58+G65+G76</f>
        <v>97779</v>
      </c>
      <c r="H9" s="15">
        <f>H10+H15+H20+H26+H30+H32+H34+H44+H49+H58+H65+H76</f>
        <v>105204</v>
      </c>
      <c r="I9" s="15">
        <f>I10+I15+I20+I26+I30+I32+I34+I44+I49+I58+I65+I76</f>
        <v>143484</v>
      </c>
      <c r="J9" s="16"/>
    </row>
    <row r="10" spans="2:12" ht="29.25" customHeight="1" x14ac:dyDescent="0.25">
      <c r="B10" s="6" t="s">
        <v>17</v>
      </c>
      <c r="C10" s="7" t="s">
        <v>18</v>
      </c>
      <c r="D10" s="17">
        <v>2000</v>
      </c>
      <c r="E10" s="17">
        <v>1770</v>
      </c>
      <c r="F10" s="84">
        <f>F11+F12+F13+F14</f>
        <v>2000</v>
      </c>
      <c r="G10" s="17">
        <v>2200</v>
      </c>
      <c r="H10" s="17">
        <v>2420</v>
      </c>
      <c r="I10" s="17">
        <v>2650</v>
      </c>
      <c r="J10" s="17"/>
    </row>
    <row r="11" spans="2:12" outlineLevel="1" x14ac:dyDescent="0.25">
      <c r="B11" s="18"/>
      <c r="C11" s="48" t="s">
        <v>19</v>
      </c>
      <c r="D11" s="20"/>
      <c r="E11" s="21">
        <v>1308.5</v>
      </c>
      <c r="F11" s="85">
        <v>1420.6</v>
      </c>
      <c r="G11" s="22"/>
      <c r="H11" s="22"/>
      <c r="I11" s="22"/>
      <c r="J11" s="17"/>
    </row>
    <row r="12" spans="2:12" ht="22.5" outlineLevel="1" x14ac:dyDescent="0.25">
      <c r="B12" s="18"/>
      <c r="C12" s="48" t="s">
        <v>20</v>
      </c>
      <c r="D12" s="20"/>
      <c r="E12" s="21">
        <v>37.5</v>
      </c>
      <c r="F12" s="85">
        <v>54</v>
      </c>
      <c r="G12" s="22"/>
      <c r="H12" s="22"/>
      <c r="I12" s="22"/>
      <c r="J12" s="17"/>
    </row>
    <row r="13" spans="2:12" ht="33.75" customHeight="1" outlineLevel="1" x14ac:dyDescent="0.25">
      <c r="B13" s="18"/>
      <c r="C13" s="48" t="s">
        <v>21</v>
      </c>
      <c r="D13" s="20"/>
      <c r="E13" s="21">
        <v>124</v>
      </c>
      <c r="F13" s="85">
        <v>125.4</v>
      </c>
      <c r="G13" s="22"/>
      <c r="H13" s="22"/>
      <c r="I13" s="22"/>
      <c r="J13" s="17"/>
    </row>
    <row r="14" spans="2:12" ht="22.5" outlineLevel="1" x14ac:dyDescent="0.25">
      <c r="B14" s="23"/>
      <c r="C14" s="48" t="s">
        <v>22</v>
      </c>
      <c r="D14" s="20"/>
      <c r="E14" s="21">
        <v>300</v>
      </c>
      <c r="F14" s="85">
        <v>400</v>
      </c>
      <c r="G14" s="24"/>
      <c r="H14" s="24"/>
      <c r="I14" s="24"/>
      <c r="J14" s="17"/>
    </row>
    <row r="15" spans="2:12" ht="29.25" customHeight="1" x14ac:dyDescent="0.25">
      <c r="B15" s="6" t="s">
        <v>23</v>
      </c>
      <c r="C15" s="7" t="s">
        <v>24</v>
      </c>
      <c r="D15" s="17">
        <v>8340</v>
      </c>
      <c r="E15" s="17">
        <v>10389.9</v>
      </c>
      <c r="F15" s="17">
        <f>F16+F17+F18+F19</f>
        <v>14280</v>
      </c>
      <c r="G15" s="17">
        <v>15000</v>
      </c>
      <c r="H15" s="17">
        <v>16000</v>
      </c>
      <c r="I15" s="17">
        <v>17000</v>
      </c>
      <c r="J15" s="17"/>
    </row>
    <row r="16" spans="2:12" ht="22.5" outlineLevel="1" x14ac:dyDescent="0.25">
      <c r="B16" s="25"/>
      <c r="C16" s="48" t="s">
        <v>25</v>
      </c>
      <c r="D16" s="19"/>
      <c r="E16" s="26">
        <v>7219.9</v>
      </c>
      <c r="F16" s="27">
        <v>10500</v>
      </c>
      <c r="G16" s="22"/>
      <c r="H16" s="22"/>
      <c r="I16" s="22"/>
      <c r="J16" s="17"/>
    </row>
    <row r="17" spans="2:10" ht="22.5" outlineLevel="1" x14ac:dyDescent="0.25">
      <c r="B17" s="25"/>
      <c r="C17" s="48" t="s">
        <v>26</v>
      </c>
      <c r="D17" s="19"/>
      <c r="E17" s="26">
        <v>128.9</v>
      </c>
      <c r="F17" s="27">
        <v>140</v>
      </c>
      <c r="G17" s="22"/>
      <c r="H17" s="22"/>
      <c r="I17" s="22"/>
      <c r="J17" s="17"/>
    </row>
    <row r="18" spans="2:10" ht="22.5" outlineLevel="1" x14ac:dyDescent="0.25">
      <c r="B18" s="28"/>
      <c r="C18" s="48" t="s">
        <v>27</v>
      </c>
      <c r="D18" s="19"/>
      <c r="E18" s="26">
        <v>3001.1</v>
      </c>
      <c r="F18" s="27">
        <v>3600</v>
      </c>
      <c r="G18" s="24"/>
      <c r="H18" s="24"/>
      <c r="I18" s="24"/>
      <c r="J18" s="17"/>
    </row>
    <row r="19" spans="2:10" ht="22.5" outlineLevel="1" x14ac:dyDescent="0.25">
      <c r="B19" s="25"/>
      <c r="C19" s="48" t="s">
        <v>28</v>
      </c>
      <c r="D19" s="19"/>
      <c r="E19" s="26">
        <v>40</v>
      </c>
      <c r="F19" s="27">
        <v>40</v>
      </c>
      <c r="G19" s="22"/>
      <c r="H19" s="22"/>
      <c r="I19" s="22"/>
      <c r="J19" s="17"/>
    </row>
    <row r="20" spans="2:10" ht="29.25" customHeight="1" x14ac:dyDescent="0.25">
      <c r="B20" s="6" t="s">
        <v>29</v>
      </c>
      <c r="C20" s="7" t="s">
        <v>30</v>
      </c>
      <c r="D20" s="17">
        <v>1000</v>
      </c>
      <c r="E20" s="17">
        <v>650</v>
      </c>
      <c r="F20" s="17">
        <f>F21+F22+F23+F24+F25</f>
        <v>1000</v>
      </c>
      <c r="G20" s="17">
        <v>1100</v>
      </c>
      <c r="H20" s="17">
        <v>1210</v>
      </c>
      <c r="I20" s="17">
        <v>1330</v>
      </c>
      <c r="J20" s="17"/>
    </row>
    <row r="21" spans="2:10" ht="29.25" customHeight="1" outlineLevel="1" x14ac:dyDescent="0.25">
      <c r="B21" s="25"/>
      <c r="C21" s="48" t="s">
        <v>31</v>
      </c>
      <c r="D21" s="19"/>
      <c r="E21" s="26">
        <v>462</v>
      </c>
      <c r="F21" s="26">
        <v>540</v>
      </c>
      <c r="G21" s="22"/>
      <c r="H21" s="22"/>
      <c r="I21" s="22"/>
      <c r="J21" s="17"/>
    </row>
    <row r="22" spans="2:10" ht="29.25" customHeight="1" outlineLevel="1" x14ac:dyDescent="0.25">
      <c r="B22" s="25"/>
      <c r="C22" s="48" t="s">
        <v>32</v>
      </c>
      <c r="D22" s="19"/>
      <c r="E22" s="26">
        <v>53.2</v>
      </c>
      <c r="F22" s="26">
        <v>235</v>
      </c>
      <c r="G22" s="22"/>
      <c r="H22" s="22"/>
      <c r="I22" s="22"/>
      <c r="J22" s="17"/>
    </row>
    <row r="23" spans="2:10" ht="29.25" customHeight="1" outlineLevel="1" x14ac:dyDescent="0.25">
      <c r="B23" s="25"/>
      <c r="C23" s="48" t="s">
        <v>33</v>
      </c>
      <c r="D23" s="19"/>
      <c r="E23" s="71">
        <v>9.8000000000000007</v>
      </c>
      <c r="F23" s="26">
        <v>25</v>
      </c>
      <c r="G23" s="22"/>
      <c r="H23" s="22"/>
      <c r="I23" s="22"/>
      <c r="J23" s="17"/>
    </row>
    <row r="24" spans="2:10" outlineLevel="1" x14ac:dyDescent="0.25">
      <c r="B24" s="25"/>
      <c r="C24" s="48" t="s">
        <v>34</v>
      </c>
      <c r="D24" s="19"/>
      <c r="E24" s="71"/>
      <c r="F24" s="26">
        <v>20</v>
      </c>
      <c r="G24" s="22"/>
      <c r="H24" s="22"/>
      <c r="I24" s="22"/>
      <c r="J24" s="17"/>
    </row>
    <row r="25" spans="2:10" ht="29.25" customHeight="1" outlineLevel="1" x14ac:dyDescent="0.25">
      <c r="B25" s="25"/>
      <c r="C25" s="48" t="s">
        <v>35</v>
      </c>
      <c r="D25" s="19"/>
      <c r="E25" s="26">
        <v>125</v>
      </c>
      <c r="F25" s="26">
        <v>180</v>
      </c>
      <c r="G25" s="22"/>
      <c r="H25" s="22"/>
      <c r="I25" s="22"/>
      <c r="J25" s="17"/>
    </row>
    <row r="26" spans="2:10" ht="29.25" customHeight="1" x14ac:dyDescent="0.25">
      <c r="B26" s="6" t="s">
        <v>36</v>
      </c>
      <c r="C26" s="7" t="s">
        <v>37</v>
      </c>
      <c r="D26" s="17">
        <v>1502</v>
      </c>
      <c r="E26" s="17">
        <v>1402</v>
      </c>
      <c r="F26" s="17">
        <f>F27+F28+F29</f>
        <v>1650</v>
      </c>
      <c r="G26" s="17">
        <v>1815</v>
      </c>
      <c r="H26" s="17">
        <v>1997</v>
      </c>
      <c r="I26" s="17">
        <v>2190</v>
      </c>
      <c r="J26" s="17"/>
    </row>
    <row r="27" spans="2:10" ht="33.75" outlineLevel="1" x14ac:dyDescent="0.25">
      <c r="B27" s="25"/>
      <c r="C27" s="48" t="s">
        <v>38</v>
      </c>
      <c r="D27" s="19"/>
      <c r="E27" s="26">
        <v>1317</v>
      </c>
      <c r="F27" s="26">
        <v>1555</v>
      </c>
      <c r="G27" s="22"/>
      <c r="H27" s="22"/>
      <c r="I27" s="22"/>
      <c r="J27" s="17"/>
    </row>
    <row r="28" spans="2:10" ht="56.25" outlineLevel="1" x14ac:dyDescent="0.25">
      <c r="B28" s="25"/>
      <c r="C28" s="48" t="s">
        <v>39</v>
      </c>
      <c r="D28" s="19"/>
      <c r="E28" s="26">
        <v>60</v>
      </c>
      <c r="F28" s="26">
        <v>60</v>
      </c>
      <c r="G28" s="22"/>
      <c r="H28" s="22"/>
      <c r="I28" s="22"/>
      <c r="J28" s="17"/>
    </row>
    <row r="29" spans="2:10" ht="90" outlineLevel="1" x14ac:dyDescent="0.25">
      <c r="B29" s="25"/>
      <c r="C29" s="48" t="s">
        <v>40</v>
      </c>
      <c r="D29" s="19"/>
      <c r="E29" s="26">
        <v>25</v>
      </c>
      <c r="F29" s="26">
        <v>35</v>
      </c>
      <c r="G29" s="22"/>
      <c r="H29" s="22"/>
      <c r="I29" s="22"/>
      <c r="J29" s="17"/>
    </row>
    <row r="30" spans="2:10" ht="30" x14ac:dyDescent="0.25">
      <c r="B30" s="6" t="s">
        <v>41</v>
      </c>
      <c r="C30" s="7" t="s">
        <v>42</v>
      </c>
      <c r="D30" s="17">
        <v>270</v>
      </c>
      <c r="E30" s="17">
        <v>270</v>
      </c>
      <c r="F30" s="17">
        <v>270</v>
      </c>
      <c r="G30" s="17">
        <v>297</v>
      </c>
      <c r="H30" s="17">
        <v>327</v>
      </c>
      <c r="I30" s="17">
        <v>360</v>
      </c>
      <c r="J30" s="17"/>
    </row>
    <row r="31" spans="2:10" ht="15" hidden="1" customHeight="1" outlineLevel="1" x14ac:dyDescent="0.25">
      <c r="B31" s="25"/>
      <c r="C31" s="19" t="s">
        <v>43</v>
      </c>
      <c r="D31" s="19"/>
      <c r="E31" s="19"/>
      <c r="F31" s="29"/>
      <c r="G31" s="22"/>
      <c r="H31" s="22"/>
      <c r="I31" s="22"/>
      <c r="J31" s="17"/>
    </row>
    <row r="32" spans="2:10" ht="27" customHeight="1" collapsed="1" x14ac:dyDescent="0.25">
      <c r="B32" s="6" t="s">
        <v>44</v>
      </c>
      <c r="C32" s="7" t="s">
        <v>45</v>
      </c>
      <c r="D32" s="17">
        <v>10000</v>
      </c>
      <c r="E32" s="17">
        <v>9885</v>
      </c>
      <c r="F32" s="17">
        <v>8000</v>
      </c>
      <c r="G32" s="17">
        <v>8200</v>
      </c>
      <c r="H32" s="17">
        <v>8400</v>
      </c>
      <c r="I32" s="17">
        <v>8600</v>
      </c>
      <c r="J32" s="17"/>
    </row>
    <row r="33" spans="2:10" ht="15" hidden="1" customHeight="1" outlineLevel="1" x14ac:dyDescent="0.25">
      <c r="B33" s="25"/>
      <c r="C33" s="19" t="s">
        <v>43</v>
      </c>
      <c r="D33" s="19"/>
      <c r="E33" s="19"/>
      <c r="F33" s="29"/>
      <c r="G33" s="22"/>
      <c r="H33" s="22"/>
      <c r="I33" s="22"/>
      <c r="J33" s="17"/>
    </row>
    <row r="34" spans="2:10" collapsed="1" x14ac:dyDescent="0.25">
      <c r="B34" s="6" t="s">
        <v>46</v>
      </c>
      <c r="C34" s="7" t="s">
        <v>47</v>
      </c>
      <c r="D34" s="17">
        <v>11850</v>
      </c>
      <c r="E34" s="17">
        <v>11629.1</v>
      </c>
      <c r="F34" s="17">
        <f>F35+F36+F37+F38+F40+F41+F42+F43</f>
        <v>14710</v>
      </c>
      <c r="G34" s="17">
        <v>15110</v>
      </c>
      <c r="H34" s="17">
        <v>15410</v>
      </c>
      <c r="I34" s="17">
        <v>31361</v>
      </c>
      <c r="J34" s="17"/>
    </row>
    <row r="35" spans="2:10" ht="67.5" outlineLevel="1" x14ac:dyDescent="0.25">
      <c r="B35" s="25"/>
      <c r="C35" s="48" t="s">
        <v>48</v>
      </c>
      <c r="D35" s="19"/>
      <c r="E35" s="26">
        <v>2966</v>
      </c>
      <c r="F35" s="50">
        <v>4472</v>
      </c>
      <c r="G35" s="22"/>
      <c r="H35" s="22"/>
      <c r="I35" s="22"/>
      <c r="J35" s="17"/>
    </row>
    <row r="36" spans="2:10" ht="22.5" outlineLevel="1" x14ac:dyDescent="0.25">
      <c r="B36" s="25"/>
      <c r="C36" s="48" t="s">
        <v>50</v>
      </c>
      <c r="D36" s="19"/>
      <c r="E36" s="26">
        <v>841.2</v>
      </c>
      <c r="F36" s="50">
        <v>1202</v>
      </c>
      <c r="G36" s="22"/>
      <c r="H36" s="22"/>
      <c r="I36" s="22"/>
      <c r="J36" s="17"/>
    </row>
    <row r="37" spans="2:10" outlineLevel="1" x14ac:dyDescent="0.25">
      <c r="B37" s="25"/>
      <c r="C37" s="48" t="s">
        <v>52</v>
      </c>
      <c r="D37" s="19"/>
      <c r="E37" s="26">
        <v>6805</v>
      </c>
      <c r="F37" s="50">
        <v>7962.2</v>
      </c>
      <c r="G37" s="22"/>
      <c r="H37" s="22"/>
      <c r="I37" s="22"/>
      <c r="J37" s="17"/>
    </row>
    <row r="38" spans="2:10" ht="56.25" outlineLevel="1" x14ac:dyDescent="0.25">
      <c r="B38" s="25"/>
      <c r="C38" s="48" t="s">
        <v>53</v>
      </c>
      <c r="D38" s="19"/>
      <c r="E38" s="26">
        <v>40</v>
      </c>
      <c r="F38" s="51">
        <v>40</v>
      </c>
      <c r="G38" s="22"/>
      <c r="H38" s="22"/>
      <c r="I38" s="22"/>
      <c r="J38" s="17"/>
    </row>
    <row r="39" spans="2:10" ht="45" outlineLevel="1" x14ac:dyDescent="0.25">
      <c r="B39" s="25"/>
      <c r="C39" s="48" t="s">
        <v>54</v>
      </c>
      <c r="D39" s="19"/>
      <c r="E39" s="26">
        <v>189.1</v>
      </c>
      <c r="F39" s="51">
        <v>0</v>
      </c>
      <c r="G39" s="30"/>
      <c r="H39" s="30"/>
      <c r="I39" s="30"/>
      <c r="J39" s="30"/>
    </row>
    <row r="40" spans="2:10" ht="33.75" outlineLevel="1" x14ac:dyDescent="0.25">
      <c r="B40" s="25"/>
      <c r="C40" s="48" t="s">
        <v>55</v>
      </c>
      <c r="D40" s="19"/>
      <c r="E40" s="26">
        <v>37.799999999999997</v>
      </c>
      <c r="F40" s="51">
        <v>37.799999999999997</v>
      </c>
      <c r="G40" s="22"/>
      <c r="H40" s="22"/>
      <c r="I40" s="22"/>
      <c r="J40" s="17"/>
    </row>
    <row r="41" spans="2:10" ht="22.5" outlineLevel="1" x14ac:dyDescent="0.25">
      <c r="B41" s="25"/>
      <c r="C41" s="48" t="s">
        <v>56</v>
      </c>
      <c r="D41" s="19"/>
      <c r="E41" s="26">
        <v>350</v>
      </c>
      <c r="F41" s="51">
        <v>246</v>
      </c>
      <c r="G41" s="22"/>
      <c r="H41" s="22"/>
      <c r="I41" s="22"/>
      <c r="J41" s="17"/>
    </row>
    <row r="42" spans="2:10" ht="56.25" outlineLevel="1" x14ac:dyDescent="0.25">
      <c r="B42" s="25"/>
      <c r="C42" s="48" t="s">
        <v>58</v>
      </c>
      <c r="D42" s="19"/>
      <c r="E42" s="26">
        <v>0</v>
      </c>
      <c r="F42" s="51">
        <v>297</v>
      </c>
      <c r="G42" s="22"/>
      <c r="H42" s="22"/>
      <c r="I42" s="22"/>
      <c r="J42" s="17"/>
    </row>
    <row r="43" spans="2:10" ht="101.25" outlineLevel="1" x14ac:dyDescent="0.25">
      <c r="B43" s="25"/>
      <c r="C43" s="48" t="s">
        <v>59</v>
      </c>
      <c r="D43" s="19"/>
      <c r="E43" s="26">
        <v>400</v>
      </c>
      <c r="F43" s="51">
        <v>453</v>
      </c>
      <c r="G43" s="22"/>
      <c r="H43" s="22"/>
      <c r="I43" s="22"/>
      <c r="J43" s="17"/>
    </row>
    <row r="44" spans="2:10" x14ac:dyDescent="0.25">
      <c r="B44" s="6" t="s">
        <v>60</v>
      </c>
      <c r="C44" s="7" t="s">
        <v>61</v>
      </c>
      <c r="D44" s="17">
        <v>6400</v>
      </c>
      <c r="E44" s="17">
        <v>6330.1</v>
      </c>
      <c r="F44" s="17">
        <f>F45+F46+F47+F48</f>
        <v>8424</v>
      </c>
      <c r="G44" s="17">
        <v>14505</v>
      </c>
      <c r="H44" s="17">
        <v>17452</v>
      </c>
      <c r="I44" s="17">
        <v>30833</v>
      </c>
      <c r="J44" s="17"/>
    </row>
    <row r="45" spans="2:10" ht="56.25" outlineLevel="1" x14ac:dyDescent="0.25">
      <c r="B45" s="25"/>
      <c r="C45" s="48" t="s">
        <v>62</v>
      </c>
      <c r="D45" s="19"/>
      <c r="E45" s="26">
        <v>450</v>
      </c>
      <c r="F45" s="51">
        <v>900</v>
      </c>
      <c r="G45" s="22"/>
      <c r="H45" s="22"/>
      <c r="I45" s="22"/>
      <c r="J45" s="17"/>
    </row>
    <row r="46" spans="2:10" ht="33.75" outlineLevel="1" x14ac:dyDescent="0.25">
      <c r="B46" s="25"/>
      <c r="C46" s="48" t="s">
        <v>63</v>
      </c>
      <c r="D46" s="19"/>
      <c r="E46" s="26">
        <v>2323.1999999999998</v>
      </c>
      <c r="F46" s="50">
        <v>2625</v>
      </c>
      <c r="G46" s="22"/>
      <c r="H46" s="22"/>
      <c r="I46" s="22"/>
      <c r="J46" s="17"/>
    </row>
    <row r="47" spans="2:10" ht="33.75" outlineLevel="1" x14ac:dyDescent="0.25">
      <c r="B47" s="25"/>
      <c r="C47" s="48" t="s">
        <v>65</v>
      </c>
      <c r="D47" s="19"/>
      <c r="E47" s="26">
        <v>1856.9</v>
      </c>
      <c r="F47" s="50">
        <v>2269</v>
      </c>
      <c r="G47" s="22"/>
      <c r="H47" s="22"/>
      <c r="I47" s="22"/>
      <c r="J47" s="17"/>
    </row>
    <row r="48" spans="2:10" ht="33.75" outlineLevel="1" x14ac:dyDescent="0.25">
      <c r="B48" s="25"/>
      <c r="C48" s="48" t="s">
        <v>67</v>
      </c>
      <c r="D48" s="19"/>
      <c r="E48" s="26">
        <v>1700</v>
      </c>
      <c r="F48" s="51">
        <v>2630</v>
      </c>
      <c r="G48" s="22"/>
      <c r="H48" s="22"/>
      <c r="I48" s="22"/>
      <c r="J48" s="17"/>
    </row>
    <row r="49" spans="2:10" ht="30" x14ac:dyDescent="0.25">
      <c r="B49" s="6" t="s">
        <v>69</v>
      </c>
      <c r="C49" s="7" t="s">
        <v>70</v>
      </c>
      <c r="D49" s="17">
        <v>6000</v>
      </c>
      <c r="E49" s="17">
        <v>6200.3</v>
      </c>
      <c r="F49" s="17">
        <f>F50+F51+F52+F53+F54+F55+F56+F57</f>
        <v>7000</v>
      </c>
      <c r="G49" s="17">
        <v>7100</v>
      </c>
      <c r="H49" s="17">
        <v>7200</v>
      </c>
      <c r="I49" s="17">
        <v>7300</v>
      </c>
      <c r="J49" s="17"/>
    </row>
    <row r="50" spans="2:10" outlineLevel="1" x14ac:dyDescent="0.25">
      <c r="B50" s="25"/>
      <c r="C50" s="48" t="s">
        <v>71</v>
      </c>
      <c r="D50" s="19"/>
      <c r="E50" s="26">
        <v>2630</v>
      </c>
      <c r="F50" s="29">
        <v>2700</v>
      </c>
      <c r="G50" s="22"/>
      <c r="H50" s="22"/>
      <c r="I50" s="22"/>
      <c r="J50" s="17"/>
    </row>
    <row r="51" spans="2:10" ht="22.5" outlineLevel="1" x14ac:dyDescent="0.25">
      <c r="B51" s="25"/>
      <c r="C51" s="48" t="s">
        <v>72</v>
      </c>
      <c r="D51" s="19"/>
      <c r="E51" s="26">
        <v>1960.5</v>
      </c>
      <c r="F51" s="29">
        <v>2500</v>
      </c>
      <c r="G51" s="22"/>
      <c r="H51" s="22"/>
      <c r="I51" s="22"/>
      <c r="J51" s="17"/>
    </row>
    <row r="52" spans="2:10" ht="22.5" outlineLevel="1" x14ac:dyDescent="0.25">
      <c r="B52" s="25"/>
      <c r="C52" s="48" t="s">
        <v>73</v>
      </c>
      <c r="D52" s="19"/>
      <c r="E52" s="26">
        <v>371.7</v>
      </c>
      <c r="F52" s="29">
        <v>413.3</v>
      </c>
      <c r="G52" s="22"/>
      <c r="H52" s="22"/>
      <c r="I52" s="22"/>
      <c r="J52" s="17"/>
    </row>
    <row r="53" spans="2:10" ht="45" outlineLevel="1" x14ac:dyDescent="0.25">
      <c r="B53" s="25"/>
      <c r="C53" s="48" t="s">
        <v>74</v>
      </c>
      <c r="D53" s="19"/>
      <c r="E53" s="26">
        <v>350</v>
      </c>
      <c r="F53" s="26">
        <v>492</v>
      </c>
      <c r="G53" s="22"/>
      <c r="H53" s="22"/>
      <c r="I53" s="22"/>
      <c r="J53" s="17"/>
    </row>
    <row r="54" spans="2:10" ht="45" outlineLevel="1" x14ac:dyDescent="0.25">
      <c r="B54" s="25"/>
      <c r="C54" s="48" t="s">
        <v>75</v>
      </c>
      <c r="D54" s="19"/>
      <c r="E54" s="26">
        <v>791.7</v>
      </c>
      <c r="F54" s="29">
        <v>800</v>
      </c>
      <c r="G54" s="22"/>
      <c r="H54" s="22"/>
      <c r="I54" s="22"/>
      <c r="J54" s="17"/>
    </row>
    <row r="55" spans="2:10" ht="22.5" outlineLevel="1" x14ac:dyDescent="0.25">
      <c r="B55" s="25"/>
      <c r="C55" s="48" t="s">
        <v>76</v>
      </c>
      <c r="D55" s="19"/>
      <c r="E55" s="26">
        <v>50.4</v>
      </c>
      <c r="F55" s="29">
        <v>50.4</v>
      </c>
      <c r="G55" s="22"/>
      <c r="H55" s="22"/>
      <c r="I55" s="22"/>
      <c r="J55" s="17"/>
    </row>
    <row r="56" spans="2:10" ht="22.5" outlineLevel="1" x14ac:dyDescent="0.25">
      <c r="B56" s="25"/>
      <c r="C56" s="48" t="s">
        <v>77</v>
      </c>
      <c r="D56" s="19"/>
      <c r="E56" s="26">
        <v>10</v>
      </c>
      <c r="F56" s="29">
        <v>8.3000000000000007</v>
      </c>
      <c r="G56" s="22"/>
      <c r="H56" s="22"/>
      <c r="I56" s="22"/>
      <c r="J56" s="17"/>
    </row>
    <row r="57" spans="2:10" ht="90" outlineLevel="1" x14ac:dyDescent="0.25">
      <c r="B57" s="25"/>
      <c r="C57" s="48" t="s">
        <v>78</v>
      </c>
      <c r="D57" s="19"/>
      <c r="E57" s="26">
        <v>36</v>
      </c>
      <c r="F57" s="29">
        <v>36</v>
      </c>
      <c r="G57" s="22"/>
      <c r="H57" s="22"/>
      <c r="I57" s="22"/>
      <c r="J57" s="17"/>
    </row>
    <row r="58" spans="2:10" x14ac:dyDescent="0.25">
      <c r="B58" s="6" t="s">
        <v>79</v>
      </c>
      <c r="C58" s="7" t="s">
        <v>80</v>
      </c>
      <c r="D58" s="17">
        <v>4800</v>
      </c>
      <c r="E58" s="17">
        <v>4353.3999999999996</v>
      </c>
      <c r="F58" s="84">
        <f>F59+F60+F61+F62+F63+F64</f>
        <v>5000</v>
      </c>
      <c r="G58" s="17">
        <v>8352</v>
      </c>
      <c r="H58" s="17">
        <v>9188</v>
      </c>
      <c r="I58" s="17">
        <v>14760</v>
      </c>
      <c r="J58" s="17"/>
    </row>
    <row r="59" spans="2:10" ht="67.5" outlineLevel="1" x14ac:dyDescent="0.25">
      <c r="B59" s="25"/>
      <c r="C59" s="48" t="s">
        <v>81</v>
      </c>
      <c r="D59" s="19"/>
      <c r="E59" s="26">
        <v>575.79999999999995</v>
      </c>
      <c r="F59" s="84">
        <v>890</v>
      </c>
      <c r="G59" s="22"/>
      <c r="H59" s="22"/>
      <c r="I59" s="22"/>
      <c r="J59" s="17"/>
    </row>
    <row r="60" spans="2:10" ht="67.5" outlineLevel="1" x14ac:dyDescent="0.25">
      <c r="B60" s="25"/>
      <c r="C60" s="48" t="s">
        <v>82</v>
      </c>
      <c r="D60" s="19"/>
      <c r="E60" s="26">
        <v>2758</v>
      </c>
      <c r="F60" s="84">
        <v>2800</v>
      </c>
      <c r="G60" s="22"/>
      <c r="H60" s="22"/>
      <c r="I60" s="22"/>
      <c r="J60" s="17"/>
    </row>
    <row r="61" spans="2:10" ht="22.5" outlineLevel="1" x14ac:dyDescent="0.25">
      <c r="B61" s="25"/>
      <c r="C61" s="48" t="s">
        <v>83</v>
      </c>
      <c r="D61" s="19"/>
      <c r="E61" s="26">
        <v>713.6</v>
      </c>
      <c r="F61" s="84">
        <v>754</v>
      </c>
      <c r="G61" s="22"/>
      <c r="H61" s="22"/>
      <c r="I61" s="22"/>
      <c r="J61" s="17"/>
    </row>
    <row r="62" spans="2:10" ht="33.75" outlineLevel="1" x14ac:dyDescent="0.25">
      <c r="B62" s="25"/>
      <c r="C62" s="48" t="s">
        <v>84</v>
      </c>
      <c r="D62" s="19"/>
      <c r="E62" s="26">
        <v>36</v>
      </c>
      <c r="F62" s="84">
        <v>36</v>
      </c>
      <c r="G62" s="22"/>
      <c r="H62" s="22"/>
      <c r="I62" s="22"/>
      <c r="J62" s="17"/>
    </row>
    <row r="63" spans="2:10" outlineLevel="1" x14ac:dyDescent="0.25">
      <c r="B63" s="25"/>
      <c r="C63" s="48" t="s">
        <v>85</v>
      </c>
      <c r="D63" s="19"/>
      <c r="E63" s="26">
        <v>120</v>
      </c>
      <c r="F63" s="84">
        <v>120</v>
      </c>
      <c r="G63" s="22"/>
      <c r="H63" s="22"/>
      <c r="I63" s="22"/>
      <c r="J63" s="17"/>
    </row>
    <row r="64" spans="2:10" ht="33.75" outlineLevel="1" x14ac:dyDescent="0.25">
      <c r="B64" s="25"/>
      <c r="C64" s="48" t="s">
        <v>86</v>
      </c>
      <c r="D64" s="19"/>
      <c r="E64" s="26">
        <v>150</v>
      </c>
      <c r="F64" s="84">
        <v>400</v>
      </c>
      <c r="G64" s="22"/>
      <c r="H64" s="22"/>
      <c r="I64" s="22"/>
      <c r="J64" s="17"/>
    </row>
    <row r="65" spans="2:10" ht="30" x14ac:dyDescent="0.25">
      <c r="B65" s="6" t="s">
        <v>87</v>
      </c>
      <c r="C65" s="7" t="s">
        <v>88</v>
      </c>
      <c r="D65" s="17">
        <v>200</v>
      </c>
      <c r="E65" s="17">
        <v>200</v>
      </c>
      <c r="F65" s="17">
        <f>F71+F72+F73+F74+F75</f>
        <v>600</v>
      </c>
      <c r="G65" s="17">
        <v>600</v>
      </c>
      <c r="H65" s="17">
        <v>600</v>
      </c>
      <c r="I65" s="17">
        <v>600</v>
      </c>
      <c r="J65" s="17"/>
    </row>
    <row r="66" spans="2:10" ht="30" hidden="1" customHeight="1" outlineLevel="1" x14ac:dyDescent="0.25">
      <c r="B66" s="31"/>
      <c r="C66" s="19" t="s">
        <v>90</v>
      </c>
      <c r="D66" s="19"/>
      <c r="E66" s="19"/>
      <c r="F66" s="29"/>
      <c r="G66" s="22"/>
      <c r="H66" s="22"/>
      <c r="I66" s="22"/>
      <c r="J66" s="17"/>
    </row>
    <row r="67" spans="2:10" ht="60" hidden="1" customHeight="1" outlineLevel="1" x14ac:dyDescent="0.25">
      <c r="B67" s="31"/>
      <c r="C67" s="19" t="s">
        <v>91</v>
      </c>
      <c r="D67" s="19"/>
      <c r="E67" s="19"/>
      <c r="F67" s="29"/>
      <c r="G67" s="22"/>
      <c r="H67" s="22"/>
      <c r="I67" s="22"/>
      <c r="J67" s="17"/>
    </row>
    <row r="68" spans="2:10" ht="15" hidden="1" customHeight="1" outlineLevel="1" x14ac:dyDescent="0.25">
      <c r="B68" s="31"/>
      <c r="C68" s="19" t="s">
        <v>92</v>
      </c>
      <c r="D68" s="19"/>
      <c r="E68" s="19"/>
      <c r="F68" s="29"/>
      <c r="G68" s="22"/>
      <c r="H68" s="22"/>
      <c r="I68" s="22"/>
      <c r="J68" s="17"/>
    </row>
    <row r="69" spans="2:10" ht="45" hidden="1" customHeight="1" outlineLevel="1" x14ac:dyDescent="0.25">
      <c r="B69" s="31"/>
      <c r="C69" s="19" t="s">
        <v>93</v>
      </c>
      <c r="D69" s="19"/>
      <c r="E69" s="19"/>
      <c r="F69" s="29"/>
      <c r="G69" s="22"/>
      <c r="H69" s="22"/>
      <c r="I69" s="22"/>
      <c r="J69" s="17"/>
    </row>
    <row r="70" spans="2:10" ht="30" hidden="1" customHeight="1" outlineLevel="1" x14ac:dyDescent="0.25">
      <c r="B70" s="31"/>
      <c r="C70" s="19" t="s">
        <v>94</v>
      </c>
      <c r="D70" s="19"/>
      <c r="E70" s="19"/>
      <c r="F70" s="29"/>
      <c r="G70" s="22"/>
      <c r="H70" s="22"/>
      <c r="I70" s="22"/>
      <c r="J70" s="17"/>
    </row>
    <row r="71" spans="2:10" ht="22.5" outlineLevel="1" x14ac:dyDescent="0.25">
      <c r="B71" s="31"/>
      <c r="C71" s="48" t="s">
        <v>90</v>
      </c>
      <c r="D71" s="19"/>
      <c r="E71" s="26">
        <v>100</v>
      </c>
      <c r="F71" s="29">
        <v>150</v>
      </c>
      <c r="G71" s="30"/>
      <c r="H71" s="30"/>
      <c r="I71" s="30"/>
      <c r="J71" s="30"/>
    </row>
    <row r="72" spans="2:10" ht="33.75" outlineLevel="1" x14ac:dyDescent="0.25">
      <c r="B72" s="31"/>
      <c r="C72" s="48" t="s">
        <v>91</v>
      </c>
      <c r="D72" s="19"/>
      <c r="E72" s="26">
        <v>36.6</v>
      </c>
      <c r="F72" s="29">
        <v>40</v>
      </c>
      <c r="G72" s="30"/>
      <c r="H72" s="30"/>
      <c r="I72" s="30"/>
      <c r="J72" s="30"/>
    </row>
    <row r="73" spans="2:10" outlineLevel="1" x14ac:dyDescent="0.25">
      <c r="B73" s="31"/>
      <c r="C73" s="48" t="s">
        <v>92</v>
      </c>
      <c r="D73" s="19"/>
      <c r="E73" s="26">
        <v>26.1</v>
      </c>
      <c r="F73" s="29">
        <v>30</v>
      </c>
      <c r="G73" s="30"/>
      <c r="H73" s="30"/>
      <c r="I73" s="30"/>
      <c r="J73" s="30"/>
    </row>
    <row r="74" spans="2:10" ht="22.5" outlineLevel="1" x14ac:dyDescent="0.25">
      <c r="B74" s="31"/>
      <c r="C74" s="48" t="s">
        <v>93</v>
      </c>
      <c r="D74" s="19"/>
      <c r="E74" s="26">
        <v>15.3</v>
      </c>
      <c r="F74" s="29">
        <v>350</v>
      </c>
      <c r="G74" s="30"/>
      <c r="H74" s="30"/>
      <c r="I74" s="30"/>
      <c r="J74" s="30"/>
    </row>
    <row r="75" spans="2:10" ht="22.5" outlineLevel="1" x14ac:dyDescent="0.25">
      <c r="B75" s="31"/>
      <c r="C75" s="48" t="s">
        <v>94</v>
      </c>
      <c r="D75" s="19"/>
      <c r="E75" s="26">
        <v>22</v>
      </c>
      <c r="F75" s="29">
        <v>30</v>
      </c>
      <c r="G75" s="30"/>
      <c r="H75" s="30"/>
      <c r="I75" s="30"/>
      <c r="J75" s="30"/>
    </row>
    <row r="76" spans="2:10" x14ac:dyDescent="0.25">
      <c r="B76" s="6" t="s">
        <v>95</v>
      </c>
      <c r="C76" s="7" t="s">
        <v>96</v>
      </c>
      <c r="D76" s="17">
        <v>2000</v>
      </c>
      <c r="E76" s="17">
        <v>2000</v>
      </c>
      <c r="F76" s="17">
        <v>22000</v>
      </c>
      <c r="G76" s="17">
        <v>23500</v>
      </c>
      <c r="H76" s="17">
        <v>25000</v>
      </c>
      <c r="I76" s="17">
        <v>26500</v>
      </c>
      <c r="J76" s="17"/>
    </row>
    <row r="77" spans="2:10" ht="30" hidden="1" customHeight="1" outlineLevel="1" x14ac:dyDescent="0.25">
      <c r="B77" s="25"/>
      <c r="C77" s="19" t="s">
        <v>97</v>
      </c>
      <c r="D77" s="19"/>
      <c r="E77" s="19"/>
      <c r="F77" s="29"/>
      <c r="G77" s="22"/>
      <c r="H77" s="22"/>
      <c r="I77" s="22"/>
      <c r="J77" s="32"/>
    </row>
    <row r="78" spans="2:10" ht="60" hidden="1" customHeight="1" outlineLevel="1" x14ac:dyDescent="0.25">
      <c r="B78" s="25"/>
      <c r="C78" s="19" t="s">
        <v>98</v>
      </c>
      <c r="D78" s="19"/>
      <c r="E78" s="19"/>
      <c r="F78" s="29"/>
      <c r="G78" s="22"/>
      <c r="H78" s="22"/>
      <c r="I78" s="22"/>
      <c r="J78" s="32"/>
    </row>
    <row r="79" spans="2:10" ht="15" hidden="1" customHeight="1" outlineLevel="1" x14ac:dyDescent="0.25">
      <c r="B79" s="25"/>
      <c r="C79" s="19" t="s">
        <v>99</v>
      </c>
      <c r="D79" s="19"/>
      <c r="E79" s="19"/>
      <c r="F79" s="29"/>
      <c r="G79" s="22"/>
      <c r="H79" s="22"/>
      <c r="I79" s="22"/>
      <c r="J79" s="32"/>
    </row>
    <row r="80" spans="2:10" ht="22.5" outlineLevel="1" x14ac:dyDescent="0.25">
      <c r="B80" s="25"/>
      <c r="C80" s="48" t="s">
        <v>100</v>
      </c>
      <c r="D80" s="26"/>
      <c r="E80" s="26">
        <v>800</v>
      </c>
      <c r="F80" s="26">
        <v>8000</v>
      </c>
      <c r="G80" s="30"/>
      <c r="H80" s="30"/>
      <c r="I80" s="30"/>
      <c r="J80" s="30"/>
    </row>
    <row r="81" spans="2:10" ht="33.75" outlineLevel="1" x14ac:dyDescent="0.25">
      <c r="B81" s="25"/>
      <c r="C81" s="48" t="s">
        <v>101</v>
      </c>
      <c r="D81" s="26"/>
      <c r="E81" s="26">
        <v>1000</v>
      </c>
      <c r="F81" s="26">
        <v>13200</v>
      </c>
      <c r="G81" s="30"/>
      <c r="H81" s="30"/>
      <c r="I81" s="30"/>
      <c r="J81" s="30"/>
    </row>
    <row r="82" spans="2:10" outlineLevel="1" x14ac:dyDescent="0.25">
      <c r="B82" s="25"/>
      <c r="C82" s="48" t="s">
        <v>99</v>
      </c>
      <c r="D82" s="26"/>
      <c r="E82" s="26">
        <v>200</v>
      </c>
      <c r="F82" s="26">
        <v>800</v>
      </c>
      <c r="G82" s="30"/>
      <c r="H82" s="30"/>
      <c r="I82" s="30"/>
      <c r="J82" s="30"/>
    </row>
    <row r="83" spans="2:10" ht="38.25" x14ac:dyDescent="0.25">
      <c r="B83" s="33"/>
      <c r="C83" s="34" t="s">
        <v>102</v>
      </c>
      <c r="D83" s="35">
        <f t="shared" ref="D83:I83" si="0">D84+D93+D99+D101+D109+D114+D127+D134+D139+D144</f>
        <v>132799</v>
      </c>
      <c r="E83" s="35">
        <f t="shared" si="0"/>
        <v>132326.9</v>
      </c>
      <c r="F83" s="35">
        <f t="shared" si="0"/>
        <v>163015</v>
      </c>
      <c r="G83" s="35">
        <f t="shared" si="0"/>
        <v>167985</v>
      </c>
      <c r="H83" s="35">
        <f t="shared" si="0"/>
        <v>172485</v>
      </c>
      <c r="I83" s="35">
        <f t="shared" si="0"/>
        <v>176485</v>
      </c>
      <c r="J83" s="36"/>
    </row>
    <row r="84" spans="2:10" x14ac:dyDescent="0.25">
      <c r="B84" s="6" t="s">
        <v>103</v>
      </c>
      <c r="C84" s="7" t="s">
        <v>104</v>
      </c>
      <c r="D84" s="17">
        <v>15000</v>
      </c>
      <c r="E84" s="17">
        <v>15645.4</v>
      </c>
      <c r="F84" s="17">
        <f>F85+F86+F87+F88+F89+F90+F91+F92</f>
        <v>22430</v>
      </c>
      <c r="G84" s="17">
        <v>24500</v>
      </c>
      <c r="H84" s="17">
        <v>26000</v>
      </c>
      <c r="I84" s="17">
        <v>27000</v>
      </c>
      <c r="J84" s="17"/>
    </row>
    <row r="85" spans="2:10" ht="22.5" outlineLevel="1" x14ac:dyDescent="0.25">
      <c r="B85" s="25"/>
      <c r="C85" s="48" t="s">
        <v>105</v>
      </c>
      <c r="D85" s="19"/>
      <c r="E85" s="26">
        <v>2865.3</v>
      </c>
      <c r="F85" s="26">
        <v>4025</v>
      </c>
      <c r="G85" s="22"/>
      <c r="H85" s="22"/>
      <c r="I85" s="22"/>
      <c r="J85" s="32"/>
    </row>
    <row r="86" spans="2:10" outlineLevel="1" x14ac:dyDescent="0.25">
      <c r="B86" s="25"/>
      <c r="C86" s="48" t="s">
        <v>106</v>
      </c>
      <c r="D86" s="19"/>
      <c r="E86" s="26">
        <v>70.099999999999994</v>
      </c>
      <c r="F86" s="26">
        <v>4442</v>
      </c>
      <c r="G86" s="22"/>
      <c r="H86" s="22"/>
      <c r="I86" s="22"/>
      <c r="J86" s="32"/>
    </row>
    <row r="87" spans="2:10" outlineLevel="1" x14ac:dyDescent="0.25">
      <c r="B87" s="25"/>
      <c r="C87" s="48" t="s">
        <v>107</v>
      </c>
      <c r="D87" s="19"/>
      <c r="E87" s="26">
        <v>151</v>
      </c>
      <c r="F87" s="29">
        <v>151</v>
      </c>
      <c r="G87" s="22"/>
      <c r="H87" s="22"/>
      <c r="I87" s="22"/>
      <c r="J87" s="32"/>
    </row>
    <row r="88" spans="2:10" ht="22.5" outlineLevel="1" x14ac:dyDescent="0.25">
      <c r="B88" s="25"/>
      <c r="C88" s="48" t="s">
        <v>108</v>
      </c>
      <c r="D88" s="19"/>
      <c r="E88" s="26">
        <v>662.3</v>
      </c>
      <c r="F88" s="29">
        <v>800</v>
      </c>
      <c r="G88" s="22"/>
      <c r="H88" s="22"/>
      <c r="I88" s="22"/>
      <c r="J88" s="32"/>
    </row>
    <row r="89" spans="2:10" ht="22.5" outlineLevel="1" x14ac:dyDescent="0.25">
      <c r="B89" s="25"/>
      <c r="C89" s="48" t="s">
        <v>109</v>
      </c>
      <c r="D89" s="19"/>
      <c r="E89" s="26">
        <v>96.8</v>
      </c>
      <c r="F89" s="29">
        <v>464.4</v>
      </c>
      <c r="G89" s="22"/>
      <c r="H89" s="22"/>
      <c r="I89" s="22"/>
      <c r="J89" s="32"/>
    </row>
    <row r="90" spans="2:10" ht="22.5" outlineLevel="1" x14ac:dyDescent="0.25">
      <c r="B90" s="25"/>
      <c r="C90" s="48" t="s">
        <v>110</v>
      </c>
      <c r="D90" s="19"/>
      <c r="E90" s="26">
        <v>10778.7</v>
      </c>
      <c r="F90" s="29">
        <v>12000</v>
      </c>
      <c r="G90" s="22"/>
      <c r="H90" s="22"/>
      <c r="I90" s="22"/>
      <c r="J90" s="32"/>
    </row>
    <row r="91" spans="2:10" ht="33.75" outlineLevel="1" x14ac:dyDescent="0.25">
      <c r="B91" s="25"/>
      <c r="C91" s="48" t="s">
        <v>111</v>
      </c>
      <c r="D91" s="19"/>
      <c r="E91" s="26">
        <v>540</v>
      </c>
      <c r="F91" s="29">
        <v>547.6</v>
      </c>
      <c r="G91" s="22"/>
      <c r="H91" s="22"/>
      <c r="I91" s="22"/>
      <c r="J91" s="32"/>
    </row>
    <row r="92" spans="2:10" ht="45" outlineLevel="1" x14ac:dyDescent="0.25">
      <c r="B92" s="25"/>
      <c r="C92" s="48" t="s">
        <v>112</v>
      </c>
      <c r="D92" s="19"/>
      <c r="E92" s="26">
        <v>481.2</v>
      </c>
      <c r="F92" s="29">
        <v>0</v>
      </c>
      <c r="G92" s="22"/>
      <c r="H92" s="22"/>
      <c r="I92" s="22"/>
      <c r="J92" s="32"/>
    </row>
    <row r="93" spans="2:10" x14ac:dyDescent="0.25">
      <c r="B93" s="6" t="s">
        <v>113</v>
      </c>
      <c r="C93" s="7" t="s">
        <v>114</v>
      </c>
      <c r="D93" s="17">
        <v>6500</v>
      </c>
      <c r="E93" s="17">
        <v>7656.1</v>
      </c>
      <c r="F93" s="17">
        <f>F94+F95+F96+F97+F98</f>
        <v>9100</v>
      </c>
      <c r="G93" s="17">
        <v>9500</v>
      </c>
      <c r="H93" s="17">
        <v>10000</v>
      </c>
      <c r="I93" s="17">
        <v>10500</v>
      </c>
      <c r="J93" s="17"/>
    </row>
    <row r="94" spans="2:10" ht="22.5" outlineLevel="1" x14ac:dyDescent="0.25">
      <c r="B94" s="25"/>
      <c r="C94" s="48" t="s">
        <v>115</v>
      </c>
      <c r="D94" s="19"/>
      <c r="E94" s="26">
        <v>786.1</v>
      </c>
      <c r="F94" s="29">
        <v>980.5</v>
      </c>
      <c r="G94" s="22"/>
      <c r="H94" s="22"/>
      <c r="I94" s="22"/>
      <c r="J94" s="17"/>
    </row>
    <row r="95" spans="2:10" ht="22.5" outlineLevel="1" x14ac:dyDescent="0.25">
      <c r="B95" s="25"/>
      <c r="C95" s="48" t="s">
        <v>116</v>
      </c>
      <c r="D95" s="19"/>
      <c r="E95" s="26">
        <v>781.7</v>
      </c>
      <c r="F95" s="29">
        <v>794</v>
      </c>
      <c r="G95" s="22"/>
      <c r="H95" s="22"/>
      <c r="I95" s="22"/>
      <c r="J95" s="17"/>
    </row>
    <row r="96" spans="2:10" ht="33.75" outlineLevel="1" x14ac:dyDescent="0.25">
      <c r="B96" s="25"/>
      <c r="C96" s="48" t="s">
        <v>117</v>
      </c>
      <c r="D96" s="19"/>
      <c r="E96" s="26">
        <v>5670.4</v>
      </c>
      <c r="F96" s="26">
        <v>6970.7</v>
      </c>
      <c r="G96" s="22"/>
      <c r="H96" s="22"/>
      <c r="I96" s="22"/>
      <c r="J96" s="17"/>
    </row>
    <row r="97" spans="2:10" ht="22.5" outlineLevel="1" x14ac:dyDescent="0.25">
      <c r="B97" s="25"/>
      <c r="C97" s="48" t="s">
        <v>118</v>
      </c>
      <c r="D97" s="19"/>
      <c r="E97" s="26">
        <v>213.9</v>
      </c>
      <c r="F97" s="26">
        <v>150.80000000000001</v>
      </c>
      <c r="G97" s="22"/>
      <c r="H97" s="22"/>
      <c r="I97" s="22"/>
      <c r="J97" s="17"/>
    </row>
    <row r="98" spans="2:10" ht="33.75" outlineLevel="1" x14ac:dyDescent="0.25">
      <c r="B98" s="25"/>
      <c r="C98" s="48" t="s">
        <v>119</v>
      </c>
      <c r="D98" s="19"/>
      <c r="E98" s="26">
        <v>204</v>
      </c>
      <c r="F98" s="29">
        <v>204</v>
      </c>
      <c r="G98" s="22"/>
      <c r="H98" s="22"/>
      <c r="I98" s="22"/>
      <c r="J98" s="17"/>
    </row>
    <row r="99" spans="2:10" ht="30" x14ac:dyDescent="0.25">
      <c r="B99" s="6" t="s">
        <v>120</v>
      </c>
      <c r="C99" s="7" t="s">
        <v>121</v>
      </c>
      <c r="D99" s="17">
        <v>2000</v>
      </c>
      <c r="E99" s="17">
        <v>1274</v>
      </c>
      <c r="F99" s="17">
        <v>2000</v>
      </c>
      <c r="G99" s="17">
        <v>2000</v>
      </c>
      <c r="H99" s="17">
        <v>2000</v>
      </c>
      <c r="I99" s="17">
        <v>2000</v>
      </c>
      <c r="J99" s="17"/>
    </row>
    <row r="100" spans="2:10" outlineLevel="1" x14ac:dyDescent="0.25">
      <c r="B100" s="25"/>
      <c r="C100" s="48" t="s">
        <v>43</v>
      </c>
      <c r="D100" s="19"/>
      <c r="E100" s="19"/>
      <c r="F100" s="29"/>
      <c r="G100" s="22"/>
      <c r="H100" s="22"/>
      <c r="I100" s="22"/>
      <c r="J100" s="17"/>
    </row>
    <row r="101" spans="2:10" ht="30" x14ac:dyDescent="0.25">
      <c r="B101" s="6" t="s">
        <v>122</v>
      </c>
      <c r="C101" s="7" t="s">
        <v>123</v>
      </c>
      <c r="D101" s="17">
        <v>29465</v>
      </c>
      <c r="E101" s="17">
        <v>29032.400000000001</v>
      </c>
      <c r="F101" s="17">
        <f>F102+F103+F104+F105+F106+F107+F108</f>
        <v>33000</v>
      </c>
      <c r="G101" s="17">
        <v>34000</v>
      </c>
      <c r="H101" s="17">
        <v>35000</v>
      </c>
      <c r="I101" s="17">
        <v>36000</v>
      </c>
      <c r="J101" s="17"/>
    </row>
    <row r="102" spans="2:10" outlineLevel="1" x14ac:dyDescent="0.25">
      <c r="B102" s="25"/>
      <c r="C102" s="48" t="s">
        <v>124</v>
      </c>
      <c r="D102" s="19"/>
      <c r="E102" s="26">
        <v>11928.4</v>
      </c>
      <c r="F102" s="29">
        <v>12100</v>
      </c>
      <c r="G102" s="22"/>
      <c r="H102" s="22"/>
      <c r="I102" s="22"/>
      <c r="J102" s="17"/>
    </row>
    <row r="103" spans="2:10" ht="22.5" outlineLevel="1" x14ac:dyDescent="0.25">
      <c r="B103" s="25"/>
      <c r="C103" s="48" t="s">
        <v>125</v>
      </c>
      <c r="D103" s="19"/>
      <c r="E103" s="26">
        <v>145</v>
      </c>
      <c r="F103" s="29">
        <v>160</v>
      </c>
      <c r="G103" s="22"/>
      <c r="H103" s="22"/>
      <c r="I103" s="22"/>
      <c r="J103" s="17"/>
    </row>
    <row r="104" spans="2:10" ht="45" outlineLevel="1" x14ac:dyDescent="0.25">
      <c r="B104" s="25"/>
      <c r="C104" s="48" t="s">
        <v>126</v>
      </c>
      <c r="D104" s="19"/>
      <c r="E104" s="26">
        <v>15628</v>
      </c>
      <c r="F104" s="29">
        <v>19100</v>
      </c>
      <c r="G104" s="22"/>
      <c r="H104" s="22"/>
      <c r="I104" s="22"/>
      <c r="J104" s="17"/>
    </row>
    <row r="105" spans="2:10" outlineLevel="1" x14ac:dyDescent="0.25">
      <c r="B105" s="25"/>
      <c r="C105" s="48" t="s">
        <v>127</v>
      </c>
      <c r="D105" s="19"/>
      <c r="E105" s="26">
        <v>600</v>
      </c>
      <c r="F105" s="29">
        <v>700</v>
      </c>
      <c r="G105" s="22"/>
      <c r="H105" s="22"/>
      <c r="I105" s="22"/>
      <c r="J105" s="17"/>
    </row>
    <row r="106" spans="2:10" ht="33.75" outlineLevel="1" x14ac:dyDescent="0.25">
      <c r="B106" s="25"/>
      <c r="C106" s="48" t="s">
        <v>128</v>
      </c>
      <c r="D106" s="19"/>
      <c r="E106" s="26">
        <v>585</v>
      </c>
      <c r="F106" s="29">
        <v>670</v>
      </c>
      <c r="G106" s="22"/>
      <c r="H106" s="22"/>
      <c r="I106" s="22"/>
      <c r="J106" s="17"/>
    </row>
    <row r="107" spans="2:10" ht="33.75" outlineLevel="1" x14ac:dyDescent="0.25">
      <c r="B107" s="25"/>
      <c r="C107" s="48" t="s">
        <v>129</v>
      </c>
      <c r="D107" s="19"/>
      <c r="E107" s="26">
        <v>110</v>
      </c>
      <c r="F107" s="29">
        <v>234</v>
      </c>
      <c r="G107" s="22"/>
      <c r="H107" s="22"/>
      <c r="I107" s="22"/>
      <c r="J107" s="17"/>
    </row>
    <row r="108" spans="2:10" ht="22.5" outlineLevel="1" x14ac:dyDescent="0.25">
      <c r="B108" s="25"/>
      <c r="C108" s="48" t="s">
        <v>130</v>
      </c>
      <c r="D108" s="19"/>
      <c r="E108" s="26">
        <v>36</v>
      </c>
      <c r="F108" s="29">
        <v>36</v>
      </c>
      <c r="G108" s="22"/>
      <c r="H108" s="22"/>
      <c r="I108" s="22"/>
      <c r="J108" s="17"/>
    </row>
    <row r="109" spans="2:10" ht="30" x14ac:dyDescent="0.25">
      <c r="B109" s="6" t="s">
        <v>131</v>
      </c>
      <c r="C109" s="7" t="s">
        <v>132</v>
      </c>
      <c r="D109" s="17">
        <v>2500</v>
      </c>
      <c r="E109" s="17">
        <v>1516</v>
      </c>
      <c r="F109" s="17">
        <f>F110+F111+F112+F113</f>
        <v>3100</v>
      </c>
      <c r="G109" s="17">
        <v>3100</v>
      </c>
      <c r="H109" s="17">
        <v>3100</v>
      </c>
      <c r="I109" s="17">
        <v>3100</v>
      </c>
      <c r="J109" s="17"/>
    </row>
    <row r="110" spans="2:10" ht="33.75" outlineLevel="1" x14ac:dyDescent="0.25">
      <c r="B110" s="25"/>
      <c r="C110" s="48" t="s">
        <v>133</v>
      </c>
      <c r="D110" s="19"/>
      <c r="E110" s="26">
        <v>260</v>
      </c>
      <c r="F110" s="26">
        <v>1812</v>
      </c>
      <c r="G110" s="22"/>
      <c r="H110" s="22"/>
      <c r="I110" s="22"/>
      <c r="J110" s="17"/>
    </row>
    <row r="111" spans="2:10" ht="33.75" outlineLevel="1" x14ac:dyDescent="0.25">
      <c r="B111" s="25"/>
      <c r="C111" s="48" t="s">
        <v>134</v>
      </c>
      <c r="D111" s="19"/>
      <c r="E111" s="26">
        <v>240</v>
      </c>
      <c r="F111" s="26">
        <v>360</v>
      </c>
      <c r="G111" s="22"/>
      <c r="H111" s="22"/>
      <c r="I111" s="22"/>
      <c r="J111" s="17"/>
    </row>
    <row r="112" spans="2:10" ht="22.5" outlineLevel="1" x14ac:dyDescent="0.25">
      <c r="B112" s="25"/>
      <c r="C112" s="48" t="s">
        <v>135</v>
      </c>
      <c r="D112" s="19"/>
      <c r="E112" s="26">
        <v>732</v>
      </c>
      <c r="F112" s="29">
        <v>642</v>
      </c>
      <c r="G112" s="22"/>
      <c r="H112" s="22"/>
      <c r="I112" s="22"/>
      <c r="J112" s="17"/>
    </row>
    <row r="113" spans="2:10" ht="33.75" outlineLevel="1" x14ac:dyDescent="0.25">
      <c r="B113" s="25"/>
      <c r="C113" s="48" t="s">
        <v>119</v>
      </c>
      <c r="D113" s="19"/>
      <c r="E113" s="26">
        <v>284</v>
      </c>
      <c r="F113" s="29">
        <v>286</v>
      </c>
      <c r="G113" s="22"/>
      <c r="H113" s="22"/>
      <c r="I113" s="22"/>
      <c r="J113" s="17"/>
    </row>
    <row r="114" spans="2:10" ht="75" x14ac:dyDescent="0.25">
      <c r="B114" s="6" t="s">
        <v>136</v>
      </c>
      <c r="C114" s="7" t="s">
        <v>137</v>
      </c>
      <c r="D114" s="17">
        <v>6000</v>
      </c>
      <c r="E114" s="17">
        <v>5961.5</v>
      </c>
      <c r="F114" s="17">
        <f>F115+F116+F117+F118+F119+F120+F121+F122+F123+F124+F125+F126</f>
        <v>6900</v>
      </c>
      <c r="G114" s="17">
        <v>7400</v>
      </c>
      <c r="H114" s="17">
        <v>7900</v>
      </c>
      <c r="I114" s="17">
        <v>8400</v>
      </c>
      <c r="J114" s="17"/>
    </row>
    <row r="115" spans="2:10" ht="33.75" outlineLevel="1" x14ac:dyDescent="0.25">
      <c r="B115" s="25"/>
      <c r="C115" s="48" t="s">
        <v>139</v>
      </c>
      <c r="D115" s="19"/>
      <c r="E115" s="26">
        <v>70</v>
      </c>
      <c r="F115" s="26">
        <v>100</v>
      </c>
      <c r="G115" s="22"/>
      <c r="H115" s="22"/>
      <c r="I115" s="22"/>
      <c r="J115" s="17"/>
    </row>
    <row r="116" spans="2:10" ht="45" outlineLevel="1" x14ac:dyDescent="0.25">
      <c r="B116" s="25"/>
      <c r="C116" s="48" t="s">
        <v>140</v>
      </c>
      <c r="D116" s="19"/>
      <c r="E116" s="26">
        <v>200</v>
      </c>
      <c r="F116" s="26">
        <v>300</v>
      </c>
      <c r="G116" s="22"/>
      <c r="H116" s="22"/>
      <c r="I116" s="22"/>
      <c r="J116" s="17"/>
    </row>
    <row r="117" spans="2:10" ht="56.25" outlineLevel="1" x14ac:dyDescent="0.25">
      <c r="B117" s="25"/>
      <c r="C117" s="48" t="s">
        <v>141</v>
      </c>
      <c r="D117" s="19"/>
      <c r="E117" s="26">
        <v>180</v>
      </c>
      <c r="F117" s="26">
        <v>200</v>
      </c>
      <c r="G117" s="22"/>
      <c r="H117" s="22"/>
      <c r="I117" s="22"/>
      <c r="J117" s="17"/>
    </row>
    <row r="118" spans="2:10" ht="33.75" outlineLevel="1" x14ac:dyDescent="0.25">
      <c r="B118" s="25"/>
      <c r="C118" s="48" t="s">
        <v>142</v>
      </c>
      <c r="D118" s="19"/>
      <c r="E118" s="26">
        <v>3523.6</v>
      </c>
      <c r="F118" s="26">
        <v>3400</v>
      </c>
      <c r="G118" s="22"/>
      <c r="H118" s="22"/>
      <c r="I118" s="22"/>
      <c r="J118" s="17"/>
    </row>
    <row r="119" spans="2:10" ht="33.75" outlineLevel="1" x14ac:dyDescent="0.25">
      <c r="B119" s="25"/>
      <c r="C119" s="48" t="s">
        <v>143</v>
      </c>
      <c r="D119" s="19"/>
      <c r="E119" s="26">
        <v>367</v>
      </c>
      <c r="F119" s="26">
        <v>268</v>
      </c>
      <c r="G119" s="22"/>
      <c r="H119" s="22"/>
      <c r="I119" s="22"/>
      <c r="J119" s="17"/>
    </row>
    <row r="120" spans="2:10" ht="33.75" outlineLevel="1" x14ac:dyDescent="0.25">
      <c r="B120" s="25"/>
      <c r="C120" s="48" t="s">
        <v>144</v>
      </c>
      <c r="D120" s="19"/>
      <c r="E120" s="26">
        <v>65.3</v>
      </c>
      <c r="F120" s="26">
        <v>48</v>
      </c>
      <c r="G120" s="22"/>
      <c r="H120" s="22"/>
      <c r="I120" s="22"/>
      <c r="J120" s="17"/>
    </row>
    <row r="121" spans="2:10" ht="56.25" outlineLevel="1" x14ac:dyDescent="0.25">
      <c r="B121" s="25"/>
      <c r="C121" s="48" t="s">
        <v>145</v>
      </c>
      <c r="D121" s="19"/>
      <c r="E121" s="26">
        <v>48.2</v>
      </c>
      <c r="F121" s="26">
        <v>48</v>
      </c>
      <c r="G121" s="22"/>
      <c r="H121" s="22"/>
      <c r="I121" s="22"/>
      <c r="J121" s="17"/>
    </row>
    <row r="122" spans="2:10" ht="45" outlineLevel="1" x14ac:dyDescent="0.25">
      <c r="B122" s="25"/>
      <c r="C122" s="48" t="s">
        <v>146</v>
      </c>
      <c r="D122" s="19"/>
      <c r="E122" s="26">
        <v>437.8</v>
      </c>
      <c r="F122" s="26">
        <v>230</v>
      </c>
      <c r="G122" s="22"/>
      <c r="H122" s="22"/>
      <c r="I122" s="22"/>
      <c r="J122" s="17"/>
    </row>
    <row r="123" spans="2:10" ht="45" outlineLevel="1" x14ac:dyDescent="0.25">
      <c r="B123" s="25"/>
      <c r="C123" s="48" t="s">
        <v>147</v>
      </c>
      <c r="D123" s="19"/>
      <c r="E123" s="26">
        <v>568</v>
      </c>
      <c r="F123" s="26">
        <v>341</v>
      </c>
      <c r="G123" s="22"/>
      <c r="H123" s="22"/>
      <c r="I123" s="22"/>
      <c r="J123" s="17"/>
    </row>
    <row r="124" spans="2:10" ht="33.75" outlineLevel="1" x14ac:dyDescent="0.25">
      <c r="B124" s="25"/>
      <c r="C124" s="48" t="s">
        <v>148</v>
      </c>
      <c r="D124" s="19"/>
      <c r="E124" s="26">
        <v>348.6</v>
      </c>
      <c r="F124" s="26">
        <v>219</v>
      </c>
      <c r="G124" s="22"/>
      <c r="H124" s="22"/>
      <c r="I124" s="22"/>
      <c r="J124" s="17"/>
    </row>
    <row r="125" spans="2:10" ht="33.75" outlineLevel="1" x14ac:dyDescent="0.25">
      <c r="B125" s="25"/>
      <c r="C125" s="48" t="s">
        <v>149</v>
      </c>
      <c r="D125" s="19"/>
      <c r="E125" s="26">
        <v>0</v>
      </c>
      <c r="F125" s="26">
        <v>1494</v>
      </c>
      <c r="G125" s="22"/>
      <c r="H125" s="22"/>
      <c r="I125" s="22"/>
      <c r="J125" s="17"/>
    </row>
    <row r="126" spans="2:10" ht="33.75" outlineLevel="1" x14ac:dyDescent="0.25">
      <c r="B126" s="25"/>
      <c r="C126" s="48" t="s">
        <v>150</v>
      </c>
      <c r="D126" s="19"/>
      <c r="E126" s="26">
        <v>153</v>
      </c>
      <c r="F126" s="26">
        <v>252</v>
      </c>
      <c r="G126" s="22"/>
      <c r="H126" s="22"/>
      <c r="I126" s="22"/>
      <c r="J126" s="17"/>
    </row>
    <row r="127" spans="2:10" ht="45" x14ac:dyDescent="0.25">
      <c r="B127" s="6" t="s">
        <v>151</v>
      </c>
      <c r="C127" s="7" t="s">
        <v>152</v>
      </c>
      <c r="D127" s="17">
        <v>30000</v>
      </c>
      <c r="E127" s="17">
        <v>29907.5</v>
      </c>
      <c r="F127" s="17">
        <f>F128+F129+F130+F131+F132+F133</f>
        <v>34285</v>
      </c>
      <c r="G127" s="17">
        <v>34785</v>
      </c>
      <c r="H127" s="17">
        <v>35285</v>
      </c>
      <c r="I127" s="17">
        <v>35785</v>
      </c>
      <c r="J127" s="17"/>
    </row>
    <row r="128" spans="2:10" ht="33.75" outlineLevel="1" x14ac:dyDescent="0.25">
      <c r="B128" s="25"/>
      <c r="C128" s="48" t="s">
        <v>153</v>
      </c>
      <c r="D128" s="19"/>
      <c r="E128" s="26">
        <v>724.6</v>
      </c>
      <c r="F128" s="29">
        <v>724.6</v>
      </c>
      <c r="G128" s="22"/>
      <c r="H128" s="22"/>
      <c r="I128" s="22"/>
      <c r="J128" s="17"/>
    </row>
    <row r="129" spans="2:10" ht="22.5" outlineLevel="1" x14ac:dyDescent="0.25">
      <c r="B129" s="25"/>
      <c r="C129" s="48" t="s">
        <v>154</v>
      </c>
      <c r="D129" s="19"/>
      <c r="E129" s="26">
        <v>7700.2</v>
      </c>
      <c r="F129" s="29">
        <v>8923.2000000000007</v>
      </c>
      <c r="G129" s="22"/>
      <c r="H129" s="22"/>
      <c r="I129" s="22"/>
      <c r="J129" s="17"/>
    </row>
    <row r="130" spans="2:10" ht="101.25" outlineLevel="1" x14ac:dyDescent="0.25">
      <c r="B130" s="25"/>
      <c r="C130" s="48" t="s">
        <v>155</v>
      </c>
      <c r="D130" s="19"/>
      <c r="E130" s="26">
        <v>444.2</v>
      </c>
      <c r="F130" s="29">
        <v>444.2</v>
      </c>
      <c r="G130" s="22"/>
      <c r="H130" s="22"/>
      <c r="I130" s="22"/>
      <c r="J130" s="17"/>
    </row>
    <row r="131" spans="2:10" ht="78.75" outlineLevel="1" x14ac:dyDescent="0.25">
      <c r="B131" s="25"/>
      <c r="C131" s="48" t="s">
        <v>156</v>
      </c>
      <c r="D131" s="19"/>
      <c r="E131" s="26">
        <v>400</v>
      </c>
      <c r="F131" s="29">
        <v>400</v>
      </c>
      <c r="G131" s="22"/>
      <c r="H131" s="22"/>
      <c r="I131" s="22"/>
      <c r="J131" s="17"/>
    </row>
    <row r="132" spans="2:10" ht="67.5" outlineLevel="1" x14ac:dyDescent="0.25">
      <c r="B132" s="25"/>
      <c r="C132" s="48" t="s">
        <v>157</v>
      </c>
      <c r="D132" s="19"/>
      <c r="E132" s="26">
        <v>8</v>
      </c>
      <c r="F132" s="29">
        <v>8</v>
      </c>
      <c r="G132" s="22"/>
      <c r="H132" s="22"/>
      <c r="I132" s="22"/>
      <c r="J132" s="17"/>
    </row>
    <row r="133" spans="2:10" ht="22.5" outlineLevel="1" x14ac:dyDescent="0.25">
      <c r="B133" s="25"/>
      <c r="C133" s="48" t="s">
        <v>158</v>
      </c>
      <c r="D133" s="19"/>
      <c r="E133" s="26">
        <v>20630.5</v>
      </c>
      <c r="F133" s="29">
        <v>23785</v>
      </c>
      <c r="G133" s="22"/>
      <c r="H133" s="22"/>
      <c r="I133" s="22"/>
      <c r="J133" s="17"/>
    </row>
    <row r="134" spans="2:10" ht="30" customHeight="1" x14ac:dyDescent="0.25">
      <c r="B134" s="6" t="s">
        <v>159</v>
      </c>
      <c r="C134" s="7" t="s">
        <v>160</v>
      </c>
      <c r="D134" s="17">
        <v>25334</v>
      </c>
      <c r="E134" s="17">
        <v>25334</v>
      </c>
      <c r="F134" s="17">
        <f>F135+F136+F137+F138</f>
        <v>26000</v>
      </c>
      <c r="G134" s="17">
        <v>26500</v>
      </c>
      <c r="H134" s="17">
        <v>27000</v>
      </c>
      <c r="I134" s="17">
        <v>27500</v>
      </c>
      <c r="J134" s="17"/>
    </row>
    <row r="135" spans="2:10" ht="90" outlineLevel="1" x14ac:dyDescent="0.25">
      <c r="B135" s="25"/>
      <c r="C135" s="48" t="s">
        <v>161</v>
      </c>
      <c r="D135" s="19"/>
      <c r="E135" s="26">
        <v>19194.5</v>
      </c>
      <c r="F135" s="29">
        <v>19811.7</v>
      </c>
      <c r="G135" s="22"/>
      <c r="H135" s="22"/>
      <c r="I135" s="22"/>
      <c r="J135" s="17"/>
    </row>
    <row r="136" spans="2:10" ht="45" outlineLevel="1" x14ac:dyDescent="0.25">
      <c r="B136" s="25"/>
      <c r="C136" s="48" t="s">
        <v>162</v>
      </c>
      <c r="D136" s="19"/>
      <c r="E136" s="26">
        <v>3586</v>
      </c>
      <c r="F136" s="29">
        <v>3622.1</v>
      </c>
      <c r="G136" s="22"/>
      <c r="H136" s="22"/>
      <c r="I136" s="22"/>
      <c r="J136" s="17"/>
    </row>
    <row r="137" spans="2:10" ht="33.75" outlineLevel="1" x14ac:dyDescent="0.25">
      <c r="B137" s="25"/>
      <c r="C137" s="48" t="s">
        <v>163</v>
      </c>
      <c r="D137" s="19"/>
      <c r="E137" s="26">
        <v>213.5</v>
      </c>
      <c r="F137" s="29">
        <v>220.2</v>
      </c>
      <c r="G137" s="22"/>
      <c r="H137" s="22"/>
      <c r="I137" s="22"/>
      <c r="J137" s="17"/>
    </row>
    <row r="138" spans="2:10" ht="67.5" outlineLevel="1" x14ac:dyDescent="0.25">
      <c r="B138" s="25"/>
      <c r="C138" s="48" t="s">
        <v>164</v>
      </c>
      <c r="D138" s="19"/>
      <c r="E138" s="26">
        <v>2340</v>
      </c>
      <c r="F138" s="29">
        <v>2346</v>
      </c>
      <c r="G138" s="22"/>
      <c r="H138" s="22"/>
      <c r="I138" s="22"/>
      <c r="J138" s="17"/>
    </row>
    <row r="139" spans="2:10" ht="60" customHeight="1" x14ac:dyDescent="0.25">
      <c r="B139" s="6" t="s">
        <v>165</v>
      </c>
      <c r="C139" s="7" t="s">
        <v>166</v>
      </c>
      <c r="D139" s="17">
        <v>15000</v>
      </c>
      <c r="E139" s="17">
        <v>15000</v>
      </c>
      <c r="F139" s="17">
        <f>F140+F141+F142+F143</f>
        <v>25000</v>
      </c>
      <c r="G139" s="17">
        <v>25000</v>
      </c>
      <c r="H139" s="17">
        <v>25000</v>
      </c>
      <c r="I139" s="17">
        <v>25000</v>
      </c>
      <c r="J139" s="17"/>
    </row>
    <row r="140" spans="2:10" ht="90" outlineLevel="1" x14ac:dyDescent="0.25">
      <c r="B140" s="25"/>
      <c r="C140" s="48" t="s">
        <v>167</v>
      </c>
      <c r="D140" s="19"/>
      <c r="E140" s="26">
        <v>14666.9</v>
      </c>
      <c r="F140" s="26">
        <v>24665</v>
      </c>
      <c r="G140" s="37"/>
      <c r="H140" s="37"/>
      <c r="I140" s="37"/>
      <c r="J140" s="17"/>
    </row>
    <row r="141" spans="2:10" ht="78.75" outlineLevel="1" x14ac:dyDescent="0.25">
      <c r="B141" s="25"/>
      <c r="C141" s="48" t="s">
        <v>168</v>
      </c>
      <c r="D141" s="19"/>
      <c r="E141" s="26">
        <v>308</v>
      </c>
      <c r="F141" s="26">
        <v>310</v>
      </c>
      <c r="G141" s="30"/>
      <c r="H141" s="30"/>
      <c r="I141" s="30"/>
      <c r="J141" s="30"/>
    </row>
    <row r="142" spans="2:10" ht="33.75" outlineLevel="1" x14ac:dyDescent="0.25">
      <c r="B142" s="25"/>
      <c r="C142" s="48" t="s">
        <v>169</v>
      </c>
      <c r="D142" s="19"/>
      <c r="E142" s="26">
        <v>5.0999999999999996</v>
      </c>
      <c r="F142" s="26">
        <v>5</v>
      </c>
      <c r="G142" s="30"/>
      <c r="H142" s="30"/>
      <c r="I142" s="30"/>
      <c r="J142" s="30"/>
    </row>
    <row r="143" spans="2:10" ht="22.5" outlineLevel="1" x14ac:dyDescent="0.25">
      <c r="B143" s="25"/>
      <c r="C143" s="48" t="s">
        <v>170</v>
      </c>
      <c r="D143" s="19"/>
      <c r="E143" s="26">
        <v>20</v>
      </c>
      <c r="F143" s="26">
        <v>20</v>
      </c>
      <c r="G143" s="30"/>
      <c r="H143" s="30"/>
      <c r="I143" s="30"/>
      <c r="J143" s="30"/>
    </row>
    <row r="144" spans="2:10" ht="45" x14ac:dyDescent="0.25">
      <c r="B144" s="6" t="s">
        <v>171</v>
      </c>
      <c r="C144" s="7" t="s">
        <v>172</v>
      </c>
      <c r="D144" s="17">
        <v>1000</v>
      </c>
      <c r="E144" s="17">
        <v>1000</v>
      </c>
      <c r="F144" s="17">
        <f>F145+F146</f>
        <v>1200</v>
      </c>
      <c r="G144" s="17">
        <v>1200</v>
      </c>
      <c r="H144" s="17">
        <v>1200</v>
      </c>
      <c r="I144" s="17">
        <v>1200</v>
      </c>
      <c r="J144" s="17"/>
    </row>
    <row r="145" spans="2:10" ht="33.75" outlineLevel="1" x14ac:dyDescent="0.25">
      <c r="B145" s="25"/>
      <c r="C145" s="48" t="s">
        <v>173</v>
      </c>
      <c r="D145" s="19"/>
      <c r="E145" s="26">
        <v>820</v>
      </c>
      <c r="F145" s="29">
        <v>1000</v>
      </c>
      <c r="G145" s="22"/>
      <c r="H145" s="22"/>
      <c r="I145" s="22"/>
      <c r="J145" s="17"/>
    </row>
    <row r="146" spans="2:10" ht="33.75" outlineLevel="1" x14ac:dyDescent="0.25">
      <c r="B146" s="25"/>
      <c r="C146" s="48" t="s">
        <v>174</v>
      </c>
      <c r="D146" s="19"/>
      <c r="E146" s="26">
        <v>180</v>
      </c>
      <c r="F146" s="29">
        <v>200</v>
      </c>
      <c r="G146" s="22"/>
      <c r="H146" s="22"/>
      <c r="I146" s="22"/>
      <c r="J146" s="17"/>
    </row>
    <row r="147" spans="2:10" ht="30" x14ac:dyDescent="0.25">
      <c r="B147" s="38" t="s">
        <v>175</v>
      </c>
      <c r="C147" s="39" t="s">
        <v>176</v>
      </c>
      <c r="D147" s="40">
        <v>1000</v>
      </c>
      <c r="E147" s="40">
        <v>1000</v>
      </c>
      <c r="F147" s="40">
        <v>1000</v>
      </c>
      <c r="G147" s="40">
        <v>1000</v>
      </c>
      <c r="H147" s="40">
        <v>1000</v>
      </c>
      <c r="I147" s="40">
        <v>1000</v>
      </c>
      <c r="J147" s="40"/>
    </row>
    <row r="148" spans="2:10" ht="30" customHeight="1" outlineLevel="1" x14ac:dyDescent="0.25">
      <c r="B148" s="41"/>
      <c r="C148" s="48" t="s">
        <v>43</v>
      </c>
      <c r="D148" s="19"/>
      <c r="E148" s="19"/>
      <c r="F148" s="42"/>
      <c r="G148" s="43"/>
      <c r="H148" s="43"/>
      <c r="I148" s="43"/>
      <c r="J148" s="32"/>
    </row>
    <row r="149" spans="2:10" ht="15.75" x14ac:dyDescent="0.25">
      <c r="B149" s="69"/>
      <c r="C149" s="69"/>
      <c r="D149" s="44"/>
      <c r="E149" s="44"/>
      <c r="F149" s="3"/>
      <c r="G149" s="1"/>
      <c r="H149" s="1"/>
      <c r="I149" s="1"/>
      <c r="J149" s="1"/>
    </row>
    <row r="150" spans="2:10" ht="2.25" customHeight="1" x14ac:dyDescent="0.25">
      <c r="B150" s="2"/>
      <c r="C150" s="1"/>
      <c r="D150" s="1"/>
      <c r="E150" s="1"/>
      <c r="F150" s="1"/>
      <c r="G150" s="1"/>
      <c r="H150" s="1"/>
      <c r="I150" s="1"/>
    </row>
    <row r="151" spans="2:10" ht="27" customHeight="1" x14ac:dyDescent="0.25">
      <c r="B151" s="72" t="s">
        <v>177</v>
      </c>
      <c r="C151" s="72"/>
      <c r="D151" s="45"/>
      <c r="E151" s="1"/>
      <c r="F151" s="1"/>
    </row>
    <row r="152" spans="2:10" x14ac:dyDescent="0.25">
      <c r="B152" s="2"/>
      <c r="C152" s="1"/>
      <c r="D152" s="1"/>
      <c r="E152" s="1"/>
      <c r="F152" s="3"/>
    </row>
  </sheetData>
  <mergeCells count="12">
    <mergeCell ref="B2:L2"/>
    <mergeCell ref="B3:L3"/>
    <mergeCell ref="E23:E24"/>
    <mergeCell ref="B149:C149"/>
    <mergeCell ref="B151:C151"/>
    <mergeCell ref="J5:J6"/>
    <mergeCell ref="F5:F6"/>
    <mergeCell ref="G5:I5"/>
    <mergeCell ref="B5:B6"/>
    <mergeCell ref="C5:C6"/>
    <mergeCell ref="D5:D6"/>
    <mergeCell ref="E5:E6"/>
  </mergeCells>
  <pageMargins left="0.25" right="0.25" top="0.75" bottom="0.75" header="0.3" footer="0.3"/>
  <pageSetup paperSize="9" orientation="landscape"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0"/>
  <sheetViews>
    <sheetView topLeftCell="B49" workbookViewId="0">
      <selection activeCell="F54" sqref="F54:F60"/>
    </sheetView>
  </sheetViews>
  <sheetFormatPr defaultRowHeight="15" x14ac:dyDescent="0.25"/>
  <cols>
    <col min="1" max="1" width="4.28515625" style="13" hidden="1" customWidth="1"/>
    <col min="2" max="2" width="9.85546875" style="46" customWidth="1"/>
    <col min="3" max="3" width="44.28515625" style="13" customWidth="1"/>
    <col min="4" max="4" width="16.85546875" style="13" customWidth="1"/>
    <col min="5" max="5" width="12.85546875" style="13" customWidth="1"/>
    <col min="6" max="6" width="15.85546875" style="5" customWidth="1"/>
    <col min="7" max="7" width="25.85546875" style="13" hidden="1" customWidth="1"/>
    <col min="8" max="8" width="9" style="13" bestFit="1" customWidth="1"/>
    <col min="9" max="9" width="90.42578125" style="46" customWidth="1"/>
    <col min="10" max="10" width="10.28515625" style="13" bestFit="1" customWidth="1"/>
    <col min="11" max="11" width="13.42578125" style="13" bestFit="1" customWidth="1"/>
    <col min="12" max="248" width="9.140625" style="13"/>
    <col min="249" max="249" width="0" style="13" hidden="1" customWidth="1"/>
    <col min="250" max="250" width="9.85546875" style="13" customWidth="1"/>
    <col min="251" max="251" width="34.42578125" style="13" customWidth="1"/>
    <col min="252" max="252" width="17.7109375" style="13" customWidth="1"/>
    <col min="253" max="253" width="16.5703125" style="13" customWidth="1"/>
    <col min="254" max="257" width="0" style="13" hidden="1" customWidth="1"/>
    <col min="258" max="258" width="19.42578125" style="13" customWidth="1"/>
    <col min="259" max="259" width="0" style="13" hidden="1" customWidth="1"/>
    <col min="260" max="260" width="35.5703125" style="13" customWidth="1"/>
    <col min="261" max="261" width="12.42578125" style="13" customWidth="1"/>
    <col min="262" max="262" width="11.85546875" style="13" customWidth="1"/>
    <col min="263" max="263" width="12.7109375" style="13" customWidth="1"/>
    <col min="264" max="264" width="0" style="13" hidden="1" customWidth="1"/>
    <col min="265" max="265" width="25.85546875" style="13" customWidth="1"/>
    <col min="266" max="504" width="9.140625" style="13"/>
    <col min="505" max="505" width="0" style="13" hidden="1" customWidth="1"/>
    <col min="506" max="506" width="9.85546875" style="13" customWidth="1"/>
    <col min="507" max="507" width="34.42578125" style="13" customWidth="1"/>
    <col min="508" max="508" width="17.7109375" style="13" customWidth="1"/>
    <col min="509" max="509" width="16.5703125" style="13" customWidth="1"/>
    <col min="510" max="513" width="0" style="13" hidden="1" customWidth="1"/>
    <col min="514" max="514" width="19.42578125" style="13" customWidth="1"/>
    <col min="515" max="515" width="0" style="13" hidden="1" customWidth="1"/>
    <col min="516" max="516" width="35.5703125" style="13" customWidth="1"/>
    <col min="517" max="517" width="12.42578125" style="13" customWidth="1"/>
    <col min="518" max="518" width="11.85546875" style="13" customWidth="1"/>
    <col min="519" max="519" width="12.7109375" style="13" customWidth="1"/>
    <col min="520" max="520" width="0" style="13" hidden="1" customWidth="1"/>
    <col min="521" max="521" width="25.85546875" style="13" customWidth="1"/>
    <col min="522" max="760" width="9.140625" style="13"/>
    <col min="761" max="761" width="0" style="13" hidden="1" customWidth="1"/>
    <col min="762" max="762" width="9.85546875" style="13" customWidth="1"/>
    <col min="763" max="763" width="34.42578125" style="13" customWidth="1"/>
    <col min="764" max="764" width="17.7109375" style="13" customWidth="1"/>
    <col min="765" max="765" width="16.5703125" style="13" customWidth="1"/>
    <col min="766" max="769" width="0" style="13" hidden="1" customWidth="1"/>
    <col min="770" max="770" width="19.42578125" style="13" customWidth="1"/>
    <col min="771" max="771" width="0" style="13" hidden="1" customWidth="1"/>
    <col min="772" max="772" width="35.5703125" style="13" customWidth="1"/>
    <col min="773" max="773" width="12.42578125" style="13" customWidth="1"/>
    <col min="774" max="774" width="11.85546875" style="13" customWidth="1"/>
    <col min="775" max="775" width="12.7109375" style="13" customWidth="1"/>
    <col min="776" max="776" width="0" style="13" hidden="1" customWidth="1"/>
    <col min="777" max="777" width="25.85546875" style="13" customWidth="1"/>
    <col min="778" max="1016" width="9.140625" style="13"/>
    <col min="1017" max="1017" width="0" style="13" hidden="1" customWidth="1"/>
    <col min="1018" max="1018" width="9.85546875" style="13" customWidth="1"/>
    <col min="1019" max="1019" width="34.42578125" style="13" customWidth="1"/>
    <col min="1020" max="1020" width="17.7109375" style="13" customWidth="1"/>
    <col min="1021" max="1021" width="16.5703125" style="13" customWidth="1"/>
    <col min="1022" max="1025" width="0" style="13" hidden="1" customWidth="1"/>
    <col min="1026" max="1026" width="19.42578125" style="13" customWidth="1"/>
    <col min="1027" max="1027" width="0" style="13" hidden="1" customWidth="1"/>
    <col min="1028" max="1028" width="35.5703125" style="13" customWidth="1"/>
    <col min="1029" max="1029" width="12.42578125" style="13" customWidth="1"/>
    <col min="1030" max="1030" width="11.85546875" style="13" customWidth="1"/>
    <col min="1031" max="1031" width="12.7109375" style="13" customWidth="1"/>
    <col min="1032" max="1032" width="0" style="13" hidden="1" customWidth="1"/>
    <col min="1033" max="1033" width="25.85546875" style="13" customWidth="1"/>
    <col min="1034" max="1272" width="9.140625" style="13"/>
    <col min="1273" max="1273" width="0" style="13" hidden="1" customWidth="1"/>
    <col min="1274" max="1274" width="9.85546875" style="13" customWidth="1"/>
    <col min="1275" max="1275" width="34.42578125" style="13" customWidth="1"/>
    <col min="1276" max="1276" width="17.7109375" style="13" customWidth="1"/>
    <col min="1277" max="1277" width="16.5703125" style="13" customWidth="1"/>
    <col min="1278" max="1281" width="0" style="13" hidden="1" customWidth="1"/>
    <col min="1282" max="1282" width="19.42578125" style="13" customWidth="1"/>
    <col min="1283" max="1283" width="0" style="13" hidden="1" customWidth="1"/>
    <col min="1284" max="1284" width="35.5703125" style="13" customWidth="1"/>
    <col min="1285" max="1285" width="12.42578125" style="13" customWidth="1"/>
    <col min="1286" max="1286" width="11.85546875" style="13" customWidth="1"/>
    <col min="1287" max="1287" width="12.7109375" style="13" customWidth="1"/>
    <col min="1288" max="1288" width="0" style="13" hidden="1" customWidth="1"/>
    <col min="1289" max="1289" width="25.85546875" style="13" customWidth="1"/>
    <col min="1290" max="1528" width="9.140625" style="13"/>
    <col min="1529" max="1529" width="0" style="13" hidden="1" customWidth="1"/>
    <col min="1530" max="1530" width="9.85546875" style="13" customWidth="1"/>
    <col min="1531" max="1531" width="34.42578125" style="13" customWidth="1"/>
    <col min="1532" max="1532" width="17.7109375" style="13" customWidth="1"/>
    <col min="1533" max="1533" width="16.5703125" style="13" customWidth="1"/>
    <col min="1534" max="1537" width="0" style="13" hidden="1" customWidth="1"/>
    <col min="1538" max="1538" width="19.42578125" style="13" customWidth="1"/>
    <col min="1539" max="1539" width="0" style="13" hidden="1" customWidth="1"/>
    <col min="1540" max="1540" width="35.5703125" style="13" customWidth="1"/>
    <col min="1541" max="1541" width="12.42578125" style="13" customWidth="1"/>
    <col min="1542" max="1542" width="11.85546875" style="13" customWidth="1"/>
    <col min="1543" max="1543" width="12.7109375" style="13" customWidth="1"/>
    <col min="1544" max="1544" width="0" style="13" hidden="1" customWidth="1"/>
    <col min="1545" max="1545" width="25.85546875" style="13" customWidth="1"/>
    <col min="1546" max="1784" width="9.140625" style="13"/>
    <col min="1785" max="1785" width="0" style="13" hidden="1" customWidth="1"/>
    <col min="1786" max="1786" width="9.85546875" style="13" customWidth="1"/>
    <col min="1787" max="1787" width="34.42578125" style="13" customWidth="1"/>
    <col min="1788" max="1788" width="17.7109375" style="13" customWidth="1"/>
    <col min="1789" max="1789" width="16.5703125" style="13" customWidth="1"/>
    <col min="1790" max="1793" width="0" style="13" hidden="1" customWidth="1"/>
    <col min="1794" max="1794" width="19.42578125" style="13" customWidth="1"/>
    <col min="1795" max="1795" width="0" style="13" hidden="1" customWidth="1"/>
    <col min="1796" max="1796" width="35.5703125" style="13" customWidth="1"/>
    <col min="1797" max="1797" width="12.42578125" style="13" customWidth="1"/>
    <col min="1798" max="1798" width="11.85546875" style="13" customWidth="1"/>
    <col min="1799" max="1799" width="12.7109375" style="13" customWidth="1"/>
    <col min="1800" max="1800" width="0" style="13" hidden="1" customWidth="1"/>
    <col min="1801" max="1801" width="25.85546875" style="13" customWidth="1"/>
    <col min="1802" max="2040" width="9.140625" style="13"/>
    <col min="2041" max="2041" width="0" style="13" hidden="1" customWidth="1"/>
    <col min="2042" max="2042" width="9.85546875" style="13" customWidth="1"/>
    <col min="2043" max="2043" width="34.42578125" style="13" customWidth="1"/>
    <col min="2044" max="2044" width="17.7109375" style="13" customWidth="1"/>
    <col min="2045" max="2045" width="16.5703125" style="13" customWidth="1"/>
    <col min="2046" max="2049" width="0" style="13" hidden="1" customWidth="1"/>
    <col min="2050" max="2050" width="19.42578125" style="13" customWidth="1"/>
    <col min="2051" max="2051" width="0" style="13" hidden="1" customWidth="1"/>
    <col min="2052" max="2052" width="35.5703125" style="13" customWidth="1"/>
    <col min="2053" max="2053" width="12.42578125" style="13" customWidth="1"/>
    <col min="2054" max="2054" width="11.85546875" style="13" customWidth="1"/>
    <col min="2055" max="2055" width="12.7109375" style="13" customWidth="1"/>
    <col min="2056" max="2056" width="0" style="13" hidden="1" customWidth="1"/>
    <col min="2057" max="2057" width="25.85546875" style="13" customWidth="1"/>
    <col min="2058" max="2296" width="9.140625" style="13"/>
    <col min="2297" max="2297" width="0" style="13" hidden="1" customWidth="1"/>
    <col min="2298" max="2298" width="9.85546875" style="13" customWidth="1"/>
    <col min="2299" max="2299" width="34.42578125" style="13" customWidth="1"/>
    <col min="2300" max="2300" width="17.7109375" style="13" customWidth="1"/>
    <col min="2301" max="2301" width="16.5703125" style="13" customWidth="1"/>
    <col min="2302" max="2305" width="0" style="13" hidden="1" customWidth="1"/>
    <col min="2306" max="2306" width="19.42578125" style="13" customWidth="1"/>
    <col min="2307" max="2307" width="0" style="13" hidden="1" customWidth="1"/>
    <col min="2308" max="2308" width="35.5703125" style="13" customWidth="1"/>
    <col min="2309" max="2309" width="12.42578125" style="13" customWidth="1"/>
    <col min="2310" max="2310" width="11.85546875" style="13" customWidth="1"/>
    <col min="2311" max="2311" width="12.7109375" style="13" customWidth="1"/>
    <col min="2312" max="2312" width="0" style="13" hidden="1" customWidth="1"/>
    <col min="2313" max="2313" width="25.85546875" style="13" customWidth="1"/>
    <col min="2314" max="2552" width="9.140625" style="13"/>
    <col min="2553" max="2553" width="0" style="13" hidden="1" customWidth="1"/>
    <col min="2554" max="2554" width="9.85546875" style="13" customWidth="1"/>
    <col min="2555" max="2555" width="34.42578125" style="13" customWidth="1"/>
    <col min="2556" max="2556" width="17.7109375" style="13" customWidth="1"/>
    <col min="2557" max="2557" width="16.5703125" style="13" customWidth="1"/>
    <col min="2558" max="2561" width="0" style="13" hidden="1" customWidth="1"/>
    <col min="2562" max="2562" width="19.42578125" style="13" customWidth="1"/>
    <col min="2563" max="2563" width="0" style="13" hidden="1" customWidth="1"/>
    <col min="2564" max="2564" width="35.5703125" style="13" customWidth="1"/>
    <col min="2565" max="2565" width="12.42578125" style="13" customWidth="1"/>
    <col min="2566" max="2566" width="11.85546875" style="13" customWidth="1"/>
    <col min="2567" max="2567" width="12.7109375" style="13" customWidth="1"/>
    <col min="2568" max="2568" width="0" style="13" hidden="1" customWidth="1"/>
    <col min="2569" max="2569" width="25.85546875" style="13" customWidth="1"/>
    <col min="2570" max="2808" width="9.140625" style="13"/>
    <col min="2809" max="2809" width="0" style="13" hidden="1" customWidth="1"/>
    <col min="2810" max="2810" width="9.85546875" style="13" customWidth="1"/>
    <col min="2811" max="2811" width="34.42578125" style="13" customWidth="1"/>
    <col min="2812" max="2812" width="17.7109375" style="13" customWidth="1"/>
    <col min="2813" max="2813" width="16.5703125" style="13" customWidth="1"/>
    <col min="2814" max="2817" width="0" style="13" hidden="1" customWidth="1"/>
    <col min="2818" max="2818" width="19.42578125" style="13" customWidth="1"/>
    <col min="2819" max="2819" width="0" style="13" hidden="1" customWidth="1"/>
    <col min="2820" max="2820" width="35.5703125" style="13" customWidth="1"/>
    <col min="2821" max="2821" width="12.42578125" style="13" customWidth="1"/>
    <col min="2822" max="2822" width="11.85546875" style="13" customWidth="1"/>
    <col min="2823" max="2823" width="12.7109375" style="13" customWidth="1"/>
    <col min="2824" max="2824" width="0" style="13" hidden="1" customWidth="1"/>
    <col min="2825" max="2825" width="25.85546875" style="13" customWidth="1"/>
    <col min="2826" max="3064" width="9.140625" style="13"/>
    <col min="3065" max="3065" width="0" style="13" hidden="1" customWidth="1"/>
    <col min="3066" max="3066" width="9.85546875" style="13" customWidth="1"/>
    <col min="3067" max="3067" width="34.42578125" style="13" customWidth="1"/>
    <col min="3068" max="3068" width="17.7109375" style="13" customWidth="1"/>
    <col min="3069" max="3069" width="16.5703125" style="13" customWidth="1"/>
    <col min="3070" max="3073" width="0" style="13" hidden="1" customWidth="1"/>
    <col min="3074" max="3074" width="19.42578125" style="13" customWidth="1"/>
    <col min="3075" max="3075" width="0" style="13" hidden="1" customWidth="1"/>
    <col min="3076" max="3076" width="35.5703125" style="13" customWidth="1"/>
    <col min="3077" max="3077" width="12.42578125" style="13" customWidth="1"/>
    <col min="3078" max="3078" width="11.85546875" style="13" customWidth="1"/>
    <col min="3079" max="3079" width="12.7109375" style="13" customWidth="1"/>
    <col min="3080" max="3080" width="0" style="13" hidden="1" customWidth="1"/>
    <col min="3081" max="3081" width="25.85546875" style="13" customWidth="1"/>
    <col min="3082" max="3320" width="9.140625" style="13"/>
    <col min="3321" max="3321" width="0" style="13" hidden="1" customWidth="1"/>
    <col min="3322" max="3322" width="9.85546875" style="13" customWidth="1"/>
    <col min="3323" max="3323" width="34.42578125" style="13" customWidth="1"/>
    <col min="3324" max="3324" width="17.7109375" style="13" customWidth="1"/>
    <col min="3325" max="3325" width="16.5703125" style="13" customWidth="1"/>
    <col min="3326" max="3329" width="0" style="13" hidden="1" customWidth="1"/>
    <col min="3330" max="3330" width="19.42578125" style="13" customWidth="1"/>
    <col min="3331" max="3331" width="0" style="13" hidden="1" customWidth="1"/>
    <col min="3332" max="3332" width="35.5703125" style="13" customWidth="1"/>
    <col min="3333" max="3333" width="12.42578125" style="13" customWidth="1"/>
    <col min="3334" max="3334" width="11.85546875" style="13" customWidth="1"/>
    <col min="3335" max="3335" width="12.7109375" style="13" customWidth="1"/>
    <col min="3336" max="3336" width="0" style="13" hidden="1" customWidth="1"/>
    <col min="3337" max="3337" width="25.85546875" style="13" customWidth="1"/>
    <col min="3338" max="3576" width="9.140625" style="13"/>
    <col min="3577" max="3577" width="0" style="13" hidden="1" customWidth="1"/>
    <col min="3578" max="3578" width="9.85546875" style="13" customWidth="1"/>
    <col min="3579" max="3579" width="34.42578125" style="13" customWidth="1"/>
    <col min="3580" max="3580" width="17.7109375" style="13" customWidth="1"/>
    <col min="3581" max="3581" width="16.5703125" style="13" customWidth="1"/>
    <col min="3582" max="3585" width="0" style="13" hidden="1" customWidth="1"/>
    <col min="3586" max="3586" width="19.42578125" style="13" customWidth="1"/>
    <col min="3587" max="3587" width="0" style="13" hidden="1" customWidth="1"/>
    <col min="3588" max="3588" width="35.5703125" style="13" customWidth="1"/>
    <col min="3589" max="3589" width="12.42578125" style="13" customWidth="1"/>
    <col min="3590" max="3590" width="11.85546875" style="13" customWidth="1"/>
    <col min="3591" max="3591" width="12.7109375" style="13" customWidth="1"/>
    <col min="3592" max="3592" width="0" style="13" hidden="1" customWidth="1"/>
    <col min="3593" max="3593" width="25.85546875" style="13" customWidth="1"/>
    <col min="3594" max="3832" width="9.140625" style="13"/>
    <col min="3833" max="3833" width="0" style="13" hidden="1" customWidth="1"/>
    <col min="3834" max="3834" width="9.85546875" style="13" customWidth="1"/>
    <col min="3835" max="3835" width="34.42578125" style="13" customWidth="1"/>
    <col min="3836" max="3836" width="17.7109375" style="13" customWidth="1"/>
    <col min="3837" max="3837" width="16.5703125" style="13" customWidth="1"/>
    <col min="3838" max="3841" width="0" style="13" hidden="1" customWidth="1"/>
    <col min="3842" max="3842" width="19.42578125" style="13" customWidth="1"/>
    <col min="3843" max="3843" width="0" style="13" hidden="1" customWidth="1"/>
    <col min="3844" max="3844" width="35.5703125" style="13" customWidth="1"/>
    <col min="3845" max="3845" width="12.42578125" style="13" customWidth="1"/>
    <col min="3846" max="3846" width="11.85546875" style="13" customWidth="1"/>
    <col min="3847" max="3847" width="12.7109375" style="13" customWidth="1"/>
    <col min="3848" max="3848" width="0" style="13" hidden="1" customWidth="1"/>
    <col min="3849" max="3849" width="25.85546875" style="13" customWidth="1"/>
    <col min="3850" max="4088" width="9.140625" style="13"/>
    <col min="4089" max="4089" width="0" style="13" hidden="1" customWidth="1"/>
    <col min="4090" max="4090" width="9.85546875" style="13" customWidth="1"/>
    <col min="4091" max="4091" width="34.42578125" style="13" customWidth="1"/>
    <col min="4092" max="4092" width="17.7109375" style="13" customWidth="1"/>
    <col min="4093" max="4093" width="16.5703125" style="13" customWidth="1"/>
    <col min="4094" max="4097" width="0" style="13" hidden="1" customWidth="1"/>
    <col min="4098" max="4098" width="19.42578125" style="13" customWidth="1"/>
    <col min="4099" max="4099" width="0" style="13" hidden="1" customWidth="1"/>
    <col min="4100" max="4100" width="35.5703125" style="13" customWidth="1"/>
    <col min="4101" max="4101" width="12.42578125" style="13" customWidth="1"/>
    <col min="4102" max="4102" width="11.85546875" style="13" customWidth="1"/>
    <col min="4103" max="4103" width="12.7109375" style="13" customWidth="1"/>
    <col min="4104" max="4104" width="0" style="13" hidden="1" customWidth="1"/>
    <col min="4105" max="4105" width="25.85546875" style="13" customWidth="1"/>
    <col min="4106" max="4344" width="9.140625" style="13"/>
    <col min="4345" max="4345" width="0" style="13" hidden="1" customWidth="1"/>
    <col min="4346" max="4346" width="9.85546875" style="13" customWidth="1"/>
    <col min="4347" max="4347" width="34.42578125" style="13" customWidth="1"/>
    <col min="4348" max="4348" width="17.7109375" style="13" customWidth="1"/>
    <col min="4349" max="4349" width="16.5703125" style="13" customWidth="1"/>
    <col min="4350" max="4353" width="0" style="13" hidden="1" customWidth="1"/>
    <col min="4354" max="4354" width="19.42578125" style="13" customWidth="1"/>
    <col min="4355" max="4355" width="0" style="13" hidden="1" customWidth="1"/>
    <col min="4356" max="4356" width="35.5703125" style="13" customWidth="1"/>
    <col min="4357" max="4357" width="12.42578125" style="13" customWidth="1"/>
    <col min="4358" max="4358" width="11.85546875" style="13" customWidth="1"/>
    <col min="4359" max="4359" width="12.7109375" style="13" customWidth="1"/>
    <col min="4360" max="4360" width="0" style="13" hidden="1" customWidth="1"/>
    <col min="4361" max="4361" width="25.85546875" style="13" customWidth="1"/>
    <col min="4362" max="4600" width="9.140625" style="13"/>
    <col min="4601" max="4601" width="0" style="13" hidden="1" customWidth="1"/>
    <col min="4602" max="4602" width="9.85546875" style="13" customWidth="1"/>
    <col min="4603" max="4603" width="34.42578125" style="13" customWidth="1"/>
    <col min="4604" max="4604" width="17.7109375" style="13" customWidth="1"/>
    <col min="4605" max="4605" width="16.5703125" style="13" customWidth="1"/>
    <col min="4606" max="4609" width="0" style="13" hidden="1" customWidth="1"/>
    <col min="4610" max="4610" width="19.42578125" style="13" customWidth="1"/>
    <col min="4611" max="4611" width="0" style="13" hidden="1" customWidth="1"/>
    <col min="4612" max="4612" width="35.5703125" style="13" customWidth="1"/>
    <col min="4613" max="4613" width="12.42578125" style="13" customWidth="1"/>
    <col min="4614" max="4614" width="11.85546875" style="13" customWidth="1"/>
    <col min="4615" max="4615" width="12.7109375" style="13" customWidth="1"/>
    <col min="4616" max="4616" width="0" style="13" hidden="1" customWidth="1"/>
    <col min="4617" max="4617" width="25.85546875" style="13" customWidth="1"/>
    <col min="4618" max="4856" width="9.140625" style="13"/>
    <col min="4857" max="4857" width="0" style="13" hidden="1" customWidth="1"/>
    <col min="4858" max="4858" width="9.85546875" style="13" customWidth="1"/>
    <col min="4859" max="4859" width="34.42578125" style="13" customWidth="1"/>
    <col min="4860" max="4860" width="17.7109375" style="13" customWidth="1"/>
    <col min="4861" max="4861" width="16.5703125" style="13" customWidth="1"/>
    <col min="4862" max="4865" width="0" style="13" hidden="1" customWidth="1"/>
    <col min="4866" max="4866" width="19.42578125" style="13" customWidth="1"/>
    <col min="4867" max="4867" width="0" style="13" hidden="1" customWidth="1"/>
    <col min="4868" max="4868" width="35.5703125" style="13" customWidth="1"/>
    <col min="4869" max="4869" width="12.42578125" style="13" customWidth="1"/>
    <col min="4870" max="4870" width="11.85546875" style="13" customWidth="1"/>
    <col min="4871" max="4871" width="12.7109375" style="13" customWidth="1"/>
    <col min="4872" max="4872" width="0" style="13" hidden="1" customWidth="1"/>
    <col min="4873" max="4873" width="25.85546875" style="13" customWidth="1"/>
    <col min="4874" max="5112" width="9.140625" style="13"/>
    <col min="5113" max="5113" width="0" style="13" hidden="1" customWidth="1"/>
    <col min="5114" max="5114" width="9.85546875" style="13" customWidth="1"/>
    <col min="5115" max="5115" width="34.42578125" style="13" customWidth="1"/>
    <col min="5116" max="5116" width="17.7109375" style="13" customWidth="1"/>
    <col min="5117" max="5117" width="16.5703125" style="13" customWidth="1"/>
    <col min="5118" max="5121" width="0" style="13" hidden="1" customWidth="1"/>
    <col min="5122" max="5122" width="19.42578125" style="13" customWidth="1"/>
    <col min="5123" max="5123" width="0" style="13" hidden="1" customWidth="1"/>
    <col min="5124" max="5124" width="35.5703125" style="13" customWidth="1"/>
    <col min="5125" max="5125" width="12.42578125" style="13" customWidth="1"/>
    <col min="5126" max="5126" width="11.85546875" style="13" customWidth="1"/>
    <col min="5127" max="5127" width="12.7109375" style="13" customWidth="1"/>
    <col min="5128" max="5128" width="0" style="13" hidden="1" customWidth="1"/>
    <col min="5129" max="5129" width="25.85546875" style="13" customWidth="1"/>
    <col min="5130" max="5368" width="9.140625" style="13"/>
    <col min="5369" max="5369" width="0" style="13" hidden="1" customWidth="1"/>
    <col min="5370" max="5370" width="9.85546875" style="13" customWidth="1"/>
    <col min="5371" max="5371" width="34.42578125" style="13" customWidth="1"/>
    <col min="5372" max="5372" width="17.7109375" style="13" customWidth="1"/>
    <col min="5373" max="5373" width="16.5703125" style="13" customWidth="1"/>
    <col min="5374" max="5377" width="0" style="13" hidden="1" customWidth="1"/>
    <col min="5378" max="5378" width="19.42578125" style="13" customWidth="1"/>
    <col min="5379" max="5379" width="0" style="13" hidden="1" customWidth="1"/>
    <col min="5380" max="5380" width="35.5703125" style="13" customWidth="1"/>
    <col min="5381" max="5381" width="12.42578125" style="13" customWidth="1"/>
    <col min="5382" max="5382" width="11.85546875" style="13" customWidth="1"/>
    <col min="5383" max="5383" width="12.7109375" style="13" customWidth="1"/>
    <col min="5384" max="5384" width="0" style="13" hidden="1" customWidth="1"/>
    <col min="5385" max="5385" width="25.85546875" style="13" customWidth="1"/>
    <col min="5386" max="5624" width="9.140625" style="13"/>
    <col min="5625" max="5625" width="0" style="13" hidden="1" customWidth="1"/>
    <col min="5626" max="5626" width="9.85546875" style="13" customWidth="1"/>
    <col min="5627" max="5627" width="34.42578125" style="13" customWidth="1"/>
    <col min="5628" max="5628" width="17.7109375" style="13" customWidth="1"/>
    <col min="5629" max="5629" width="16.5703125" style="13" customWidth="1"/>
    <col min="5630" max="5633" width="0" style="13" hidden="1" customWidth="1"/>
    <col min="5634" max="5634" width="19.42578125" style="13" customWidth="1"/>
    <col min="5635" max="5635" width="0" style="13" hidden="1" customWidth="1"/>
    <col min="5636" max="5636" width="35.5703125" style="13" customWidth="1"/>
    <col min="5637" max="5637" width="12.42578125" style="13" customWidth="1"/>
    <col min="5638" max="5638" width="11.85546875" style="13" customWidth="1"/>
    <col min="5639" max="5639" width="12.7109375" style="13" customWidth="1"/>
    <col min="5640" max="5640" width="0" style="13" hidden="1" customWidth="1"/>
    <col min="5641" max="5641" width="25.85546875" style="13" customWidth="1"/>
    <col min="5642" max="5880" width="9.140625" style="13"/>
    <col min="5881" max="5881" width="0" style="13" hidden="1" customWidth="1"/>
    <col min="5882" max="5882" width="9.85546875" style="13" customWidth="1"/>
    <col min="5883" max="5883" width="34.42578125" style="13" customWidth="1"/>
    <col min="5884" max="5884" width="17.7109375" style="13" customWidth="1"/>
    <col min="5885" max="5885" width="16.5703125" style="13" customWidth="1"/>
    <col min="5886" max="5889" width="0" style="13" hidden="1" customWidth="1"/>
    <col min="5890" max="5890" width="19.42578125" style="13" customWidth="1"/>
    <col min="5891" max="5891" width="0" style="13" hidden="1" customWidth="1"/>
    <col min="5892" max="5892" width="35.5703125" style="13" customWidth="1"/>
    <col min="5893" max="5893" width="12.42578125" style="13" customWidth="1"/>
    <col min="5894" max="5894" width="11.85546875" style="13" customWidth="1"/>
    <col min="5895" max="5895" width="12.7109375" style="13" customWidth="1"/>
    <col min="5896" max="5896" width="0" style="13" hidden="1" customWidth="1"/>
    <col min="5897" max="5897" width="25.85546875" style="13" customWidth="1"/>
    <col min="5898" max="6136" width="9.140625" style="13"/>
    <col min="6137" max="6137" width="0" style="13" hidden="1" customWidth="1"/>
    <col min="6138" max="6138" width="9.85546875" style="13" customWidth="1"/>
    <col min="6139" max="6139" width="34.42578125" style="13" customWidth="1"/>
    <col min="6140" max="6140" width="17.7109375" style="13" customWidth="1"/>
    <col min="6141" max="6141" width="16.5703125" style="13" customWidth="1"/>
    <col min="6142" max="6145" width="0" style="13" hidden="1" customWidth="1"/>
    <col min="6146" max="6146" width="19.42578125" style="13" customWidth="1"/>
    <col min="6147" max="6147" width="0" style="13" hidden="1" customWidth="1"/>
    <col min="6148" max="6148" width="35.5703125" style="13" customWidth="1"/>
    <col min="6149" max="6149" width="12.42578125" style="13" customWidth="1"/>
    <col min="6150" max="6150" width="11.85546875" style="13" customWidth="1"/>
    <col min="6151" max="6151" width="12.7109375" style="13" customWidth="1"/>
    <col min="6152" max="6152" width="0" style="13" hidden="1" customWidth="1"/>
    <col min="6153" max="6153" width="25.85546875" style="13" customWidth="1"/>
    <col min="6154" max="6392" width="9.140625" style="13"/>
    <col min="6393" max="6393" width="0" style="13" hidden="1" customWidth="1"/>
    <col min="6394" max="6394" width="9.85546875" style="13" customWidth="1"/>
    <col min="6395" max="6395" width="34.42578125" style="13" customWidth="1"/>
    <col min="6396" max="6396" width="17.7109375" style="13" customWidth="1"/>
    <col min="6397" max="6397" width="16.5703125" style="13" customWidth="1"/>
    <col min="6398" max="6401" width="0" style="13" hidden="1" customWidth="1"/>
    <col min="6402" max="6402" width="19.42578125" style="13" customWidth="1"/>
    <col min="6403" max="6403" width="0" style="13" hidden="1" customWidth="1"/>
    <col min="6404" max="6404" width="35.5703125" style="13" customWidth="1"/>
    <col min="6405" max="6405" width="12.42578125" style="13" customWidth="1"/>
    <col min="6406" max="6406" width="11.85546875" style="13" customWidth="1"/>
    <col min="6407" max="6407" width="12.7109375" style="13" customWidth="1"/>
    <col min="6408" max="6408" width="0" style="13" hidden="1" customWidth="1"/>
    <col min="6409" max="6409" width="25.85546875" style="13" customWidth="1"/>
    <col min="6410" max="6648" width="9.140625" style="13"/>
    <col min="6649" max="6649" width="0" style="13" hidden="1" customWidth="1"/>
    <col min="6650" max="6650" width="9.85546875" style="13" customWidth="1"/>
    <col min="6651" max="6651" width="34.42578125" style="13" customWidth="1"/>
    <col min="6652" max="6652" width="17.7109375" style="13" customWidth="1"/>
    <col min="6653" max="6653" width="16.5703125" style="13" customWidth="1"/>
    <col min="6654" max="6657" width="0" style="13" hidden="1" customWidth="1"/>
    <col min="6658" max="6658" width="19.42578125" style="13" customWidth="1"/>
    <col min="6659" max="6659" width="0" style="13" hidden="1" customWidth="1"/>
    <col min="6660" max="6660" width="35.5703125" style="13" customWidth="1"/>
    <col min="6661" max="6661" width="12.42578125" style="13" customWidth="1"/>
    <col min="6662" max="6662" width="11.85546875" style="13" customWidth="1"/>
    <col min="6663" max="6663" width="12.7109375" style="13" customWidth="1"/>
    <col min="6664" max="6664" width="0" style="13" hidden="1" customWidth="1"/>
    <col min="6665" max="6665" width="25.85546875" style="13" customWidth="1"/>
    <col min="6666" max="6904" width="9.140625" style="13"/>
    <col min="6905" max="6905" width="0" style="13" hidden="1" customWidth="1"/>
    <col min="6906" max="6906" width="9.85546875" style="13" customWidth="1"/>
    <col min="6907" max="6907" width="34.42578125" style="13" customWidth="1"/>
    <col min="6908" max="6908" width="17.7109375" style="13" customWidth="1"/>
    <col min="6909" max="6909" width="16.5703125" style="13" customWidth="1"/>
    <col min="6910" max="6913" width="0" style="13" hidden="1" customWidth="1"/>
    <col min="6914" max="6914" width="19.42578125" style="13" customWidth="1"/>
    <col min="6915" max="6915" width="0" style="13" hidden="1" customWidth="1"/>
    <col min="6916" max="6916" width="35.5703125" style="13" customWidth="1"/>
    <col min="6917" max="6917" width="12.42578125" style="13" customWidth="1"/>
    <col min="6918" max="6918" width="11.85546875" style="13" customWidth="1"/>
    <col min="6919" max="6919" width="12.7109375" style="13" customWidth="1"/>
    <col min="6920" max="6920" width="0" style="13" hidden="1" customWidth="1"/>
    <col min="6921" max="6921" width="25.85546875" style="13" customWidth="1"/>
    <col min="6922" max="7160" width="9.140625" style="13"/>
    <col min="7161" max="7161" width="0" style="13" hidden="1" customWidth="1"/>
    <col min="7162" max="7162" width="9.85546875" style="13" customWidth="1"/>
    <col min="7163" max="7163" width="34.42578125" style="13" customWidth="1"/>
    <col min="7164" max="7164" width="17.7109375" style="13" customWidth="1"/>
    <col min="7165" max="7165" width="16.5703125" style="13" customWidth="1"/>
    <col min="7166" max="7169" width="0" style="13" hidden="1" customWidth="1"/>
    <col min="7170" max="7170" width="19.42578125" style="13" customWidth="1"/>
    <col min="7171" max="7171" width="0" style="13" hidden="1" customWidth="1"/>
    <col min="7172" max="7172" width="35.5703125" style="13" customWidth="1"/>
    <col min="7173" max="7173" width="12.42578125" style="13" customWidth="1"/>
    <col min="7174" max="7174" width="11.85546875" style="13" customWidth="1"/>
    <col min="7175" max="7175" width="12.7109375" style="13" customWidth="1"/>
    <col min="7176" max="7176" width="0" style="13" hidden="1" customWidth="1"/>
    <col min="7177" max="7177" width="25.85546875" style="13" customWidth="1"/>
    <col min="7178" max="7416" width="9.140625" style="13"/>
    <col min="7417" max="7417" width="0" style="13" hidden="1" customWidth="1"/>
    <col min="7418" max="7418" width="9.85546875" style="13" customWidth="1"/>
    <col min="7419" max="7419" width="34.42578125" style="13" customWidth="1"/>
    <col min="7420" max="7420" width="17.7109375" style="13" customWidth="1"/>
    <col min="7421" max="7421" width="16.5703125" style="13" customWidth="1"/>
    <col min="7422" max="7425" width="0" style="13" hidden="1" customWidth="1"/>
    <col min="7426" max="7426" width="19.42578125" style="13" customWidth="1"/>
    <col min="7427" max="7427" width="0" style="13" hidden="1" customWidth="1"/>
    <col min="7428" max="7428" width="35.5703125" style="13" customWidth="1"/>
    <col min="7429" max="7429" width="12.42578125" style="13" customWidth="1"/>
    <col min="7430" max="7430" width="11.85546875" style="13" customWidth="1"/>
    <col min="7431" max="7431" width="12.7109375" style="13" customWidth="1"/>
    <col min="7432" max="7432" width="0" style="13" hidden="1" customWidth="1"/>
    <col min="7433" max="7433" width="25.85546875" style="13" customWidth="1"/>
    <col min="7434" max="7672" width="9.140625" style="13"/>
    <col min="7673" max="7673" width="0" style="13" hidden="1" customWidth="1"/>
    <col min="7674" max="7674" width="9.85546875" style="13" customWidth="1"/>
    <col min="7675" max="7675" width="34.42578125" style="13" customWidth="1"/>
    <col min="7676" max="7676" width="17.7109375" style="13" customWidth="1"/>
    <col min="7677" max="7677" width="16.5703125" style="13" customWidth="1"/>
    <col min="7678" max="7681" width="0" style="13" hidden="1" customWidth="1"/>
    <col min="7682" max="7682" width="19.42578125" style="13" customWidth="1"/>
    <col min="7683" max="7683" width="0" style="13" hidden="1" customWidth="1"/>
    <col min="7684" max="7684" width="35.5703125" style="13" customWidth="1"/>
    <col min="7685" max="7685" width="12.42578125" style="13" customWidth="1"/>
    <col min="7686" max="7686" width="11.85546875" style="13" customWidth="1"/>
    <col min="7687" max="7687" width="12.7109375" style="13" customWidth="1"/>
    <col min="7688" max="7688" width="0" style="13" hidden="1" customWidth="1"/>
    <col min="7689" max="7689" width="25.85546875" style="13" customWidth="1"/>
    <col min="7690" max="7928" width="9.140625" style="13"/>
    <col min="7929" max="7929" width="0" style="13" hidden="1" customWidth="1"/>
    <col min="7930" max="7930" width="9.85546875" style="13" customWidth="1"/>
    <col min="7931" max="7931" width="34.42578125" style="13" customWidth="1"/>
    <col min="7932" max="7932" width="17.7109375" style="13" customWidth="1"/>
    <col min="7933" max="7933" width="16.5703125" style="13" customWidth="1"/>
    <col min="7934" max="7937" width="0" style="13" hidden="1" customWidth="1"/>
    <col min="7938" max="7938" width="19.42578125" style="13" customWidth="1"/>
    <col min="7939" max="7939" width="0" style="13" hidden="1" customWidth="1"/>
    <col min="7940" max="7940" width="35.5703125" style="13" customWidth="1"/>
    <col min="7941" max="7941" width="12.42578125" style="13" customWidth="1"/>
    <col min="7942" max="7942" width="11.85546875" style="13" customWidth="1"/>
    <col min="7943" max="7943" width="12.7109375" style="13" customWidth="1"/>
    <col min="7944" max="7944" width="0" style="13" hidden="1" customWidth="1"/>
    <col min="7945" max="7945" width="25.85546875" style="13" customWidth="1"/>
    <col min="7946" max="8184" width="9.140625" style="13"/>
    <col min="8185" max="8185" width="0" style="13" hidden="1" customWidth="1"/>
    <col min="8186" max="8186" width="9.85546875" style="13" customWidth="1"/>
    <col min="8187" max="8187" width="34.42578125" style="13" customWidth="1"/>
    <col min="8188" max="8188" width="17.7109375" style="13" customWidth="1"/>
    <col min="8189" max="8189" width="16.5703125" style="13" customWidth="1"/>
    <col min="8190" max="8193" width="0" style="13" hidden="1" customWidth="1"/>
    <col min="8194" max="8194" width="19.42578125" style="13" customWidth="1"/>
    <col min="8195" max="8195" width="0" style="13" hidden="1" customWidth="1"/>
    <col min="8196" max="8196" width="35.5703125" style="13" customWidth="1"/>
    <col min="8197" max="8197" width="12.42578125" style="13" customWidth="1"/>
    <col min="8198" max="8198" width="11.85546875" style="13" customWidth="1"/>
    <col min="8199" max="8199" width="12.7109375" style="13" customWidth="1"/>
    <col min="8200" max="8200" width="0" style="13" hidden="1" customWidth="1"/>
    <col min="8201" max="8201" width="25.85546875" style="13" customWidth="1"/>
    <col min="8202" max="8440" width="9.140625" style="13"/>
    <col min="8441" max="8441" width="0" style="13" hidden="1" customWidth="1"/>
    <col min="8442" max="8442" width="9.85546875" style="13" customWidth="1"/>
    <col min="8443" max="8443" width="34.42578125" style="13" customWidth="1"/>
    <col min="8444" max="8444" width="17.7109375" style="13" customWidth="1"/>
    <col min="8445" max="8445" width="16.5703125" style="13" customWidth="1"/>
    <col min="8446" max="8449" width="0" style="13" hidden="1" customWidth="1"/>
    <col min="8450" max="8450" width="19.42578125" style="13" customWidth="1"/>
    <col min="8451" max="8451" width="0" style="13" hidden="1" customWidth="1"/>
    <col min="8452" max="8452" width="35.5703125" style="13" customWidth="1"/>
    <col min="8453" max="8453" width="12.42578125" style="13" customWidth="1"/>
    <col min="8454" max="8454" width="11.85546875" style="13" customWidth="1"/>
    <col min="8455" max="8455" width="12.7109375" style="13" customWidth="1"/>
    <col min="8456" max="8456" width="0" style="13" hidden="1" customWidth="1"/>
    <col min="8457" max="8457" width="25.85546875" style="13" customWidth="1"/>
    <col min="8458" max="8696" width="9.140625" style="13"/>
    <col min="8697" max="8697" width="0" style="13" hidden="1" customWidth="1"/>
    <col min="8698" max="8698" width="9.85546875" style="13" customWidth="1"/>
    <col min="8699" max="8699" width="34.42578125" style="13" customWidth="1"/>
    <col min="8700" max="8700" width="17.7109375" style="13" customWidth="1"/>
    <col min="8701" max="8701" width="16.5703125" style="13" customWidth="1"/>
    <col min="8702" max="8705" width="0" style="13" hidden="1" customWidth="1"/>
    <col min="8706" max="8706" width="19.42578125" style="13" customWidth="1"/>
    <col min="8707" max="8707" width="0" style="13" hidden="1" customWidth="1"/>
    <col min="8708" max="8708" width="35.5703125" style="13" customWidth="1"/>
    <col min="8709" max="8709" width="12.42578125" style="13" customWidth="1"/>
    <col min="8710" max="8710" width="11.85546875" style="13" customWidth="1"/>
    <col min="8711" max="8711" width="12.7109375" style="13" customWidth="1"/>
    <col min="8712" max="8712" width="0" style="13" hidden="1" customWidth="1"/>
    <col min="8713" max="8713" width="25.85546875" style="13" customWidth="1"/>
    <col min="8714" max="8952" width="9.140625" style="13"/>
    <col min="8953" max="8953" width="0" style="13" hidden="1" customWidth="1"/>
    <col min="8954" max="8954" width="9.85546875" style="13" customWidth="1"/>
    <col min="8955" max="8955" width="34.42578125" style="13" customWidth="1"/>
    <col min="8956" max="8956" width="17.7109375" style="13" customWidth="1"/>
    <col min="8957" max="8957" width="16.5703125" style="13" customWidth="1"/>
    <col min="8958" max="8961" width="0" style="13" hidden="1" customWidth="1"/>
    <col min="8962" max="8962" width="19.42578125" style="13" customWidth="1"/>
    <col min="8963" max="8963" width="0" style="13" hidden="1" customWidth="1"/>
    <col min="8964" max="8964" width="35.5703125" style="13" customWidth="1"/>
    <col min="8965" max="8965" width="12.42578125" style="13" customWidth="1"/>
    <col min="8966" max="8966" width="11.85546875" style="13" customWidth="1"/>
    <col min="8967" max="8967" width="12.7109375" style="13" customWidth="1"/>
    <col min="8968" max="8968" width="0" style="13" hidden="1" customWidth="1"/>
    <col min="8969" max="8969" width="25.85546875" style="13" customWidth="1"/>
    <col min="8970" max="9208" width="9.140625" style="13"/>
    <col min="9209" max="9209" width="0" style="13" hidden="1" customWidth="1"/>
    <col min="9210" max="9210" width="9.85546875" style="13" customWidth="1"/>
    <col min="9211" max="9211" width="34.42578125" style="13" customWidth="1"/>
    <col min="9212" max="9212" width="17.7109375" style="13" customWidth="1"/>
    <col min="9213" max="9213" width="16.5703125" style="13" customWidth="1"/>
    <col min="9214" max="9217" width="0" style="13" hidden="1" customWidth="1"/>
    <col min="9218" max="9218" width="19.42578125" style="13" customWidth="1"/>
    <col min="9219" max="9219" width="0" style="13" hidden="1" customWidth="1"/>
    <col min="9220" max="9220" width="35.5703125" style="13" customWidth="1"/>
    <col min="9221" max="9221" width="12.42578125" style="13" customWidth="1"/>
    <col min="9222" max="9222" width="11.85546875" style="13" customWidth="1"/>
    <col min="9223" max="9223" width="12.7109375" style="13" customWidth="1"/>
    <col min="9224" max="9224" width="0" style="13" hidden="1" customWidth="1"/>
    <col min="9225" max="9225" width="25.85546875" style="13" customWidth="1"/>
    <col min="9226" max="9464" width="9.140625" style="13"/>
    <col min="9465" max="9465" width="0" style="13" hidden="1" customWidth="1"/>
    <col min="9466" max="9466" width="9.85546875" style="13" customWidth="1"/>
    <col min="9467" max="9467" width="34.42578125" style="13" customWidth="1"/>
    <col min="9468" max="9468" width="17.7109375" style="13" customWidth="1"/>
    <col min="9469" max="9469" width="16.5703125" style="13" customWidth="1"/>
    <col min="9470" max="9473" width="0" style="13" hidden="1" customWidth="1"/>
    <col min="9474" max="9474" width="19.42578125" style="13" customWidth="1"/>
    <col min="9475" max="9475" width="0" style="13" hidden="1" customWidth="1"/>
    <col min="9476" max="9476" width="35.5703125" style="13" customWidth="1"/>
    <col min="9477" max="9477" width="12.42578125" style="13" customWidth="1"/>
    <col min="9478" max="9478" width="11.85546875" style="13" customWidth="1"/>
    <col min="9479" max="9479" width="12.7109375" style="13" customWidth="1"/>
    <col min="9480" max="9480" width="0" style="13" hidden="1" customWidth="1"/>
    <col min="9481" max="9481" width="25.85546875" style="13" customWidth="1"/>
    <col min="9482" max="9720" width="9.140625" style="13"/>
    <col min="9721" max="9721" width="0" style="13" hidden="1" customWidth="1"/>
    <col min="9722" max="9722" width="9.85546875" style="13" customWidth="1"/>
    <col min="9723" max="9723" width="34.42578125" style="13" customWidth="1"/>
    <col min="9724" max="9724" width="17.7109375" style="13" customWidth="1"/>
    <col min="9725" max="9725" width="16.5703125" style="13" customWidth="1"/>
    <col min="9726" max="9729" width="0" style="13" hidden="1" customWidth="1"/>
    <col min="9730" max="9730" width="19.42578125" style="13" customWidth="1"/>
    <col min="9731" max="9731" width="0" style="13" hidden="1" customWidth="1"/>
    <col min="9732" max="9732" width="35.5703125" style="13" customWidth="1"/>
    <col min="9733" max="9733" width="12.42578125" style="13" customWidth="1"/>
    <col min="9734" max="9734" width="11.85546875" style="13" customWidth="1"/>
    <col min="9735" max="9735" width="12.7109375" style="13" customWidth="1"/>
    <col min="9736" max="9736" width="0" style="13" hidden="1" customWidth="1"/>
    <col min="9737" max="9737" width="25.85546875" style="13" customWidth="1"/>
    <col min="9738" max="9976" width="9.140625" style="13"/>
    <col min="9977" max="9977" width="0" style="13" hidden="1" customWidth="1"/>
    <col min="9978" max="9978" width="9.85546875" style="13" customWidth="1"/>
    <col min="9979" max="9979" width="34.42578125" style="13" customWidth="1"/>
    <col min="9980" max="9980" width="17.7109375" style="13" customWidth="1"/>
    <col min="9981" max="9981" width="16.5703125" style="13" customWidth="1"/>
    <col min="9982" max="9985" width="0" style="13" hidden="1" customWidth="1"/>
    <col min="9986" max="9986" width="19.42578125" style="13" customWidth="1"/>
    <col min="9987" max="9987" width="0" style="13" hidden="1" customWidth="1"/>
    <col min="9988" max="9988" width="35.5703125" style="13" customWidth="1"/>
    <col min="9989" max="9989" width="12.42578125" style="13" customWidth="1"/>
    <col min="9990" max="9990" width="11.85546875" style="13" customWidth="1"/>
    <col min="9991" max="9991" width="12.7109375" style="13" customWidth="1"/>
    <col min="9992" max="9992" width="0" style="13" hidden="1" customWidth="1"/>
    <col min="9993" max="9993" width="25.85546875" style="13" customWidth="1"/>
    <col min="9994" max="10232" width="9.140625" style="13"/>
    <col min="10233" max="10233" width="0" style="13" hidden="1" customWidth="1"/>
    <col min="10234" max="10234" width="9.85546875" style="13" customWidth="1"/>
    <col min="10235" max="10235" width="34.42578125" style="13" customWidth="1"/>
    <col min="10236" max="10236" width="17.7109375" style="13" customWidth="1"/>
    <col min="10237" max="10237" width="16.5703125" style="13" customWidth="1"/>
    <col min="10238" max="10241" width="0" style="13" hidden="1" customWidth="1"/>
    <col min="10242" max="10242" width="19.42578125" style="13" customWidth="1"/>
    <col min="10243" max="10243" width="0" style="13" hidden="1" customWidth="1"/>
    <col min="10244" max="10244" width="35.5703125" style="13" customWidth="1"/>
    <col min="10245" max="10245" width="12.42578125" style="13" customWidth="1"/>
    <col min="10246" max="10246" width="11.85546875" style="13" customWidth="1"/>
    <col min="10247" max="10247" width="12.7109375" style="13" customWidth="1"/>
    <col min="10248" max="10248" width="0" style="13" hidden="1" customWidth="1"/>
    <col min="10249" max="10249" width="25.85546875" style="13" customWidth="1"/>
    <col min="10250" max="10488" width="9.140625" style="13"/>
    <col min="10489" max="10489" width="0" style="13" hidden="1" customWidth="1"/>
    <col min="10490" max="10490" width="9.85546875" style="13" customWidth="1"/>
    <col min="10491" max="10491" width="34.42578125" style="13" customWidth="1"/>
    <col min="10492" max="10492" width="17.7109375" style="13" customWidth="1"/>
    <col min="10493" max="10493" width="16.5703125" style="13" customWidth="1"/>
    <col min="10494" max="10497" width="0" style="13" hidden="1" customWidth="1"/>
    <col min="10498" max="10498" width="19.42578125" style="13" customWidth="1"/>
    <col min="10499" max="10499" width="0" style="13" hidden="1" customWidth="1"/>
    <col min="10500" max="10500" width="35.5703125" style="13" customWidth="1"/>
    <col min="10501" max="10501" width="12.42578125" style="13" customWidth="1"/>
    <col min="10502" max="10502" width="11.85546875" style="13" customWidth="1"/>
    <col min="10503" max="10503" width="12.7109375" style="13" customWidth="1"/>
    <col min="10504" max="10504" width="0" style="13" hidden="1" customWidth="1"/>
    <col min="10505" max="10505" width="25.85546875" style="13" customWidth="1"/>
    <col min="10506" max="10744" width="9.140625" style="13"/>
    <col min="10745" max="10745" width="0" style="13" hidden="1" customWidth="1"/>
    <col min="10746" max="10746" width="9.85546875" style="13" customWidth="1"/>
    <col min="10747" max="10747" width="34.42578125" style="13" customWidth="1"/>
    <col min="10748" max="10748" width="17.7109375" style="13" customWidth="1"/>
    <col min="10749" max="10749" width="16.5703125" style="13" customWidth="1"/>
    <col min="10750" max="10753" width="0" style="13" hidden="1" customWidth="1"/>
    <col min="10754" max="10754" width="19.42578125" style="13" customWidth="1"/>
    <col min="10755" max="10755" width="0" style="13" hidden="1" customWidth="1"/>
    <col min="10756" max="10756" width="35.5703125" style="13" customWidth="1"/>
    <col min="10757" max="10757" width="12.42578125" style="13" customWidth="1"/>
    <col min="10758" max="10758" width="11.85546875" style="13" customWidth="1"/>
    <col min="10759" max="10759" width="12.7109375" style="13" customWidth="1"/>
    <col min="10760" max="10760" width="0" style="13" hidden="1" customWidth="1"/>
    <col min="10761" max="10761" width="25.85546875" style="13" customWidth="1"/>
    <col min="10762" max="11000" width="9.140625" style="13"/>
    <col min="11001" max="11001" width="0" style="13" hidden="1" customWidth="1"/>
    <col min="11002" max="11002" width="9.85546875" style="13" customWidth="1"/>
    <col min="11003" max="11003" width="34.42578125" style="13" customWidth="1"/>
    <col min="11004" max="11004" width="17.7109375" style="13" customWidth="1"/>
    <col min="11005" max="11005" width="16.5703125" style="13" customWidth="1"/>
    <col min="11006" max="11009" width="0" style="13" hidden="1" customWidth="1"/>
    <col min="11010" max="11010" width="19.42578125" style="13" customWidth="1"/>
    <col min="11011" max="11011" width="0" style="13" hidden="1" customWidth="1"/>
    <col min="11012" max="11012" width="35.5703125" style="13" customWidth="1"/>
    <col min="11013" max="11013" width="12.42578125" style="13" customWidth="1"/>
    <col min="11014" max="11014" width="11.85546875" style="13" customWidth="1"/>
    <col min="11015" max="11015" width="12.7109375" style="13" customWidth="1"/>
    <col min="11016" max="11016" width="0" style="13" hidden="1" customWidth="1"/>
    <col min="11017" max="11017" width="25.85546875" style="13" customWidth="1"/>
    <col min="11018" max="11256" width="9.140625" style="13"/>
    <col min="11257" max="11257" width="0" style="13" hidden="1" customWidth="1"/>
    <col min="11258" max="11258" width="9.85546875" style="13" customWidth="1"/>
    <col min="11259" max="11259" width="34.42578125" style="13" customWidth="1"/>
    <col min="11260" max="11260" width="17.7109375" style="13" customWidth="1"/>
    <col min="11261" max="11261" width="16.5703125" style="13" customWidth="1"/>
    <col min="11262" max="11265" width="0" style="13" hidden="1" customWidth="1"/>
    <col min="11266" max="11266" width="19.42578125" style="13" customWidth="1"/>
    <col min="11267" max="11267" width="0" style="13" hidden="1" customWidth="1"/>
    <col min="11268" max="11268" width="35.5703125" style="13" customWidth="1"/>
    <col min="11269" max="11269" width="12.42578125" style="13" customWidth="1"/>
    <col min="11270" max="11270" width="11.85546875" style="13" customWidth="1"/>
    <col min="11271" max="11271" width="12.7109375" style="13" customWidth="1"/>
    <col min="11272" max="11272" width="0" style="13" hidden="1" customWidth="1"/>
    <col min="11273" max="11273" width="25.85546875" style="13" customWidth="1"/>
    <col min="11274" max="11512" width="9.140625" style="13"/>
    <col min="11513" max="11513" width="0" style="13" hidden="1" customWidth="1"/>
    <col min="11514" max="11514" width="9.85546875" style="13" customWidth="1"/>
    <col min="11515" max="11515" width="34.42578125" style="13" customWidth="1"/>
    <col min="11516" max="11516" width="17.7109375" style="13" customWidth="1"/>
    <col min="11517" max="11517" width="16.5703125" style="13" customWidth="1"/>
    <col min="11518" max="11521" width="0" style="13" hidden="1" customWidth="1"/>
    <col min="11522" max="11522" width="19.42578125" style="13" customWidth="1"/>
    <col min="11523" max="11523" width="0" style="13" hidden="1" customWidth="1"/>
    <col min="11524" max="11524" width="35.5703125" style="13" customWidth="1"/>
    <col min="11525" max="11525" width="12.42578125" style="13" customWidth="1"/>
    <col min="11526" max="11526" width="11.85546875" style="13" customWidth="1"/>
    <col min="11527" max="11527" width="12.7109375" style="13" customWidth="1"/>
    <col min="11528" max="11528" width="0" style="13" hidden="1" customWidth="1"/>
    <col min="11529" max="11529" width="25.85546875" style="13" customWidth="1"/>
    <col min="11530" max="11768" width="9.140625" style="13"/>
    <col min="11769" max="11769" width="0" style="13" hidden="1" customWidth="1"/>
    <col min="11770" max="11770" width="9.85546875" style="13" customWidth="1"/>
    <col min="11771" max="11771" width="34.42578125" style="13" customWidth="1"/>
    <col min="11772" max="11772" width="17.7109375" style="13" customWidth="1"/>
    <col min="11773" max="11773" width="16.5703125" style="13" customWidth="1"/>
    <col min="11774" max="11777" width="0" style="13" hidden="1" customWidth="1"/>
    <col min="11778" max="11778" width="19.42578125" style="13" customWidth="1"/>
    <col min="11779" max="11779" width="0" style="13" hidden="1" customWidth="1"/>
    <col min="11780" max="11780" width="35.5703125" style="13" customWidth="1"/>
    <col min="11781" max="11781" width="12.42578125" style="13" customWidth="1"/>
    <col min="11782" max="11782" width="11.85546875" style="13" customWidth="1"/>
    <col min="11783" max="11783" width="12.7109375" style="13" customWidth="1"/>
    <col min="11784" max="11784" width="0" style="13" hidden="1" customWidth="1"/>
    <col min="11785" max="11785" width="25.85546875" style="13" customWidth="1"/>
    <col min="11786" max="12024" width="9.140625" style="13"/>
    <col min="12025" max="12025" width="0" style="13" hidden="1" customWidth="1"/>
    <col min="12026" max="12026" width="9.85546875" style="13" customWidth="1"/>
    <col min="12027" max="12027" width="34.42578125" style="13" customWidth="1"/>
    <col min="12028" max="12028" width="17.7109375" style="13" customWidth="1"/>
    <col min="12029" max="12029" width="16.5703125" style="13" customWidth="1"/>
    <col min="12030" max="12033" width="0" style="13" hidden="1" customWidth="1"/>
    <col min="12034" max="12034" width="19.42578125" style="13" customWidth="1"/>
    <col min="12035" max="12035" width="0" style="13" hidden="1" customWidth="1"/>
    <col min="12036" max="12036" width="35.5703125" style="13" customWidth="1"/>
    <col min="12037" max="12037" width="12.42578125" style="13" customWidth="1"/>
    <col min="12038" max="12038" width="11.85546875" style="13" customWidth="1"/>
    <col min="12039" max="12039" width="12.7109375" style="13" customWidth="1"/>
    <col min="12040" max="12040" width="0" style="13" hidden="1" customWidth="1"/>
    <col min="12041" max="12041" width="25.85546875" style="13" customWidth="1"/>
    <col min="12042" max="12280" width="9.140625" style="13"/>
    <col min="12281" max="12281" width="0" style="13" hidden="1" customWidth="1"/>
    <col min="12282" max="12282" width="9.85546875" style="13" customWidth="1"/>
    <col min="12283" max="12283" width="34.42578125" style="13" customWidth="1"/>
    <col min="12284" max="12284" width="17.7109375" style="13" customWidth="1"/>
    <col min="12285" max="12285" width="16.5703125" style="13" customWidth="1"/>
    <col min="12286" max="12289" width="0" style="13" hidden="1" customWidth="1"/>
    <col min="12290" max="12290" width="19.42578125" style="13" customWidth="1"/>
    <col min="12291" max="12291" width="0" style="13" hidden="1" customWidth="1"/>
    <col min="12292" max="12292" width="35.5703125" style="13" customWidth="1"/>
    <col min="12293" max="12293" width="12.42578125" style="13" customWidth="1"/>
    <col min="12294" max="12294" width="11.85546875" style="13" customWidth="1"/>
    <col min="12295" max="12295" width="12.7109375" style="13" customWidth="1"/>
    <col min="12296" max="12296" width="0" style="13" hidden="1" customWidth="1"/>
    <col min="12297" max="12297" width="25.85546875" style="13" customWidth="1"/>
    <col min="12298" max="12536" width="9.140625" style="13"/>
    <col min="12537" max="12537" width="0" style="13" hidden="1" customWidth="1"/>
    <col min="12538" max="12538" width="9.85546875" style="13" customWidth="1"/>
    <col min="12539" max="12539" width="34.42578125" style="13" customWidth="1"/>
    <col min="12540" max="12540" width="17.7109375" style="13" customWidth="1"/>
    <col min="12541" max="12541" width="16.5703125" style="13" customWidth="1"/>
    <col min="12542" max="12545" width="0" style="13" hidden="1" customWidth="1"/>
    <col min="12546" max="12546" width="19.42578125" style="13" customWidth="1"/>
    <col min="12547" max="12547" width="0" style="13" hidden="1" customWidth="1"/>
    <col min="12548" max="12548" width="35.5703125" style="13" customWidth="1"/>
    <col min="12549" max="12549" width="12.42578125" style="13" customWidth="1"/>
    <col min="12550" max="12550" width="11.85546875" style="13" customWidth="1"/>
    <col min="12551" max="12551" width="12.7109375" style="13" customWidth="1"/>
    <col min="12552" max="12552" width="0" style="13" hidden="1" customWidth="1"/>
    <col min="12553" max="12553" width="25.85546875" style="13" customWidth="1"/>
    <col min="12554" max="12792" width="9.140625" style="13"/>
    <col min="12793" max="12793" width="0" style="13" hidden="1" customWidth="1"/>
    <col min="12794" max="12794" width="9.85546875" style="13" customWidth="1"/>
    <col min="12795" max="12795" width="34.42578125" style="13" customWidth="1"/>
    <col min="12796" max="12796" width="17.7109375" style="13" customWidth="1"/>
    <col min="12797" max="12797" width="16.5703125" style="13" customWidth="1"/>
    <col min="12798" max="12801" width="0" style="13" hidden="1" customWidth="1"/>
    <col min="12802" max="12802" width="19.42578125" style="13" customWidth="1"/>
    <col min="12803" max="12803" width="0" style="13" hidden="1" customWidth="1"/>
    <col min="12804" max="12804" width="35.5703125" style="13" customWidth="1"/>
    <col min="12805" max="12805" width="12.42578125" style="13" customWidth="1"/>
    <col min="12806" max="12806" width="11.85546875" style="13" customWidth="1"/>
    <col min="12807" max="12807" width="12.7109375" style="13" customWidth="1"/>
    <col min="12808" max="12808" width="0" style="13" hidden="1" customWidth="1"/>
    <col min="12809" max="12809" width="25.85546875" style="13" customWidth="1"/>
    <col min="12810" max="13048" width="9.140625" style="13"/>
    <col min="13049" max="13049" width="0" style="13" hidden="1" customWidth="1"/>
    <col min="13050" max="13050" width="9.85546875" style="13" customWidth="1"/>
    <col min="13051" max="13051" width="34.42578125" style="13" customWidth="1"/>
    <col min="13052" max="13052" width="17.7109375" style="13" customWidth="1"/>
    <col min="13053" max="13053" width="16.5703125" style="13" customWidth="1"/>
    <col min="13054" max="13057" width="0" style="13" hidden="1" customWidth="1"/>
    <col min="13058" max="13058" width="19.42578125" style="13" customWidth="1"/>
    <col min="13059" max="13059" width="0" style="13" hidden="1" customWidth="1"/>
    <col min="13060" max="13060" width="35.5703125" style="13" customWidth="1"/>
    <col min="13061" max="13061" width="12.42578125" style="13" customWidth="1"/>
    <col min="13062" max="13062" width="11.85546875" style="13" customWidth="1"/>
    <col min="13063" max="13063" width="12.7109375" style="13" customWidth="1"/>
    <col min="13064" max="13064" width="0" style="13" hidden="1" customWidth="1"/>
    <col min="13065" max="13065" width="25.85546875" style="13" customWidth="1"/>
    <col min="13066" max="13304" width="9.140625" style="13"/>
    <col min="13305" max="13305" width="0" style="13" hidden="1" customWidth="1"/>
    <col min="13306" max="13306" width="9.85546875" style="13" customWidth="1"/>
    <col min="13307" max="13307" width="34.42578125" style="13" customWidth="1"/>
    <col min="13308" max="13308" width="17.7109375" style="13" customWidth="1"/>
    <col min="13309" max="13309" width="16.5703125" style="13" customWidth="1"/>
    <col min="13310" max="13313" width="0" style="13" hidden="1" customWidth="1"/>
    <col min="13314" max="13314" width="19.42578125" style="13" customWidth="1"/>
    <col min="13315" max="13315" width="0" style="13" hidden="1" customWidth="1"/>
    <col min="13316" max="13316" width="35.5703125" style="13" customWidth="1"/>
    <col min="13317" max="13317" width="12.42578125" style="13" customWidth="1"/>
    <col min="13318" max="13318" width="11.85546875" style="13" customWidth="1"/>
    <col min="13319" max="13319" width="12.7109375" style="13" customWidth="1"/>
    <col min="13320" max="13320" width="0" style="13" hidden="1" customWidth="1"/>
    <col min="13321" max="13321" width="25.85546875" style="13" customWidth="1"/>
    <col min="13322" max="13560" width="9.140625" style="13"/>
    <col min="13561" max="13561" width="0" style="13" hidden="1" customWidth="1"/>
    <col min="13562" max="13562" width="9.85546875" style="13" customWidth="1"/>
    <col min="13563" max="13563" width="34.42578125" style="13" customWidth="1"/>
    <col min="13564" max="13564" width="17.7109375" style="13" customWidth="1"/>
    <col min="13565" max="13565" width="16.5703125" style="13" customWidth="1"/>
    <col min="13566" max="13569" width="0" style="13" hidden="1" customWidth="1"/>
    <col min="13570" max="13570" width="19.42578125" style="13" customWidth="1"/>
    <col min="13571" max="13571" width="0" style="13" hidden="1" customWidth="1"/>
    <col min="13572" max="13572" width="35.5703125" style="13" customWidth="1"/>
    <col min="13573" max="13573" width="12.42578125" style="13" customWidth="1"/>
    <col min="13574" max="13574" width="11.85546875" style="13" customWidth="1"/>
    <col min="13575" max="13575" width="12.7109375" style="13" customWidth="1"/>
    <col min="13576" max="13576" width="0" style="13" hidden="1" customWidth="1"/>
    <col min="13577" max="13577" width="25.85546875" style="13" customWidth="1"/>
    <col min="13578" max="13816" width="9.140625" style="13"/>
    <col min="13817" max="13817" width="0" style="13" hidden="1" customWidth="1"/>
    <col min="13818" max="13818" width="9.85546875" style="13" customWidth="1"/>
    <col min="13819" max="13819" width="34.42578125" style="13" customWidth="1"/>
    <col min="13820" max="13820" width="17.7109375" style="13" customWidth="1"/>
    <col min="13821" max="13821" width="16.5703125" style="13" customWidth="1"/>
    <col min="13822" max="13825" width="0" style="13" hidden="1" customWidth="1"/>
    <col min="13826" max="13826" width="19.42578125" style="13" customWidth="1"/>
    <col min="13827" max="13827" width="0" style="13" hidden="1" customWidth="1"/>
    <col min="13828" max="13828" width="35.5703125" style="13" customWidth="1"/>
    <col min="13829" max="13829" width="12.42578125" style="13" customWidth="1"/>
    <col min="13830" max="13830" width="11.85546875" style="13" customWidth="1"/>
    <col min="13831" max="13831" width="12.7109375" style="13" customWidth="1"/>
    <col min="13832" max="13832" width="0" style="13" hidden="1" customWidth="1"/>
    <col min="13833" max="13833" width="25.85546875" style="13" customWidth="1"/>
    <col min="13834" max="14072" width="9.140625" style="13"/>
    <col min="14073" max="14073" width="0" style="13" hidden="1" customWidth="1"/>
    <col min="14074" max="14074" width="9.85546875" style="13" customWidth="1"/>
    <col min="14075" max="14075" width="34.42578125" style="13" customWidth="1"/>
    <col min="14076" max="14076" width="17.7109375" style="13" customWidth="1"/>
    <col min="14077" max="14077" width="16.5703125" style="13" customWidth="1"/>
    <col min="14078" max="14081" width="0" style="13" hidden="1" customWidth="1"/>
    <col min="14082" max="14082" width="19.42578125" style="13" customWidth="1"/>
    <col min="14083" max="14083" width="0" style="13" hidden="1" customWidth="1"/>
    <col min="14084" max="14084" width="35.5703125" style="13" customWidth="1"/>
    <col min="14085" max="14085" width="12.42578125" style="13" customWidth="1"/>
    <col min="14086" max="14086" width="11.85546875" style="13" customWidth="1"/>
    <col min="14087" max="14087" width="12.7109375" style="13" customWidth="1"/>
    <col min="14088" max="14088" width="0" style="13" hidden="1" customWidth="1"/>
    <col min="14089" max="14089" width="25.85546875" style="13" customWidth="1"/>
    <col min="14090" max="14328" width="9.140625" style="13"/>
    <col min="14329" max="14329" width="0" style="13" hidden="1" customWidth="1"/>
    <col min="14330" max="14330" width="9.85546875" style="13" customWidth="1"/>
    <col min="14331" max="14331" width="34.42578125" style="13" customWidth="1"/>
    <col min="14332" max="14332" width="17.7109375" style="13" customWidth="1"/>
    <col min="14333" max="14333" width="16.5703125" style="13" customWidth="1"/>
    <col min="14334" max="14337" width="0" style="13" hidden="1" customWidth="1"/>
    <col min="14338" max="14338" width="19.42578125" style="13" customWidth="1"/>
    <col min="14339" max="14339" width="0" style="13" hidden="1" customWidth="1"/>
    <col min="14340" max="14340" width="35.5703125" style="13" customWidth="1"/>
    <col min="14341" max="14341" width="12.42578125" style="13" customWidth="1"/>
    <col min="14342" max="14342" width="11.85546875" style="13" customWidth="1"/>
    <col min="14343" max="14343" width="12.7109375" style="13" customWidth="1"/>
    <col min="14344" max="14344" width="0" style="13" hidden="1" customWidth="1"/>
    <col min="14345" max="14345" width="25.85546875" style="13" customWidth="1"/>
    <col min="14346" max="14584" width="9.140625" style="13"/>
    <col min="14585" max="14585" width="0" style="13" hidden="1" customWidth="1"/>
    <col min="14586" max="14586" width="9.85546875" style="13" customWidth="1"/>
    <col min="14587" max="14587" width="34.42578125" style="13" customWidth="1"/>
    <col min="14588" max="14588" width="17.7109375" style="13" customWidth="1"/>
    <col min="14589" max="14589" width="16.5703125" style="13" customWidth="1"/>
    <col min="14590" max="14593" width="0" style="13" hidden="1" customWidth="1"/>
    <col min="14594" max="14594" width="19.42578125" style="13" customWidth="1"/>
    <col min="14595" max="14595" width="0" style="13" hidden="1" customWidth="1"/>
    <col min="14596" max="14596" width="35.5703125" style="13" customWidth="1"/>
    <col min="14597" max="14597" width="12.42578125" style="13" customWidth="1"/>
    <col min="14598" max="14598" width="11.85546875" style="13" customWidth="1"/>
    <col min="14599" max="14599" width="12.7109375" style="13" customWidth="1"/>
    <col min="14600" max="14600" width="0" style="13" hidden="1" customWidth="1"/>
    <col min="14601" max="14601" width="25.85546875" style="13" customWidth="1"/>
    <col min="14602" max="14840" width="9.140625" style="13"/>
    <col min="14841" max="14841" width="0" style="13" hidden="1" customWidth="1"/>
    <col min="14842" max="14842" width="9.85546875" style="13" customWidth="1"/>
    <col min="14843" max="14843" width="34.42578125" style="13" customWidth="1"/>
    <col min="14844" max="14844" width="17.7109375" style="13" customWidth="1"/>
    <col min="14845" max="14845" width="16.5703125" style="13" customWidth="1"/>
    <col min="14846" max="14849" width="0" style="13" hidden="1" customWidth="1"/>
    <col min="14850" max="14850" width="19.42578125" style="13" customWidth="1"/>
    <col min="14851" max="14851" width="0" style="13" hidden="1" customWidth="1"/>
    <col min="14852" max="14852" width="35.5703125" style="13" customWidth="1"/>
    <col min="14853" max="14853" width="12.42578125" style="13" customWidth="1"/>
    <col min="14854" max="14854" width="11.85546875" style="13" customWidth="1"/>
    <col min="14855" max="14855" width="12.7109375" style="13" customWidth="1"/>
    <col min="14856" max="14856" width="0" style="13" hidden="1" customWidth="1"/>
    <col min="14857" max="14857" width="25.85546875" style="13" customWidth="1"/>
    <col min="14858" max="15096" width="9.140625" style="13"/>
    <col min="15097" max="15097" width="0" style="13" hidden="1" customWidth="1"/>
    <col min="15098" max="15098" width="9.85546875" style="13" customWidth="1"/>
    <col min="15099" max="15099" width="34.42578125" style="13" customWidth="1"/>
    <col min="15100" max="15100" width="17.7109375" style="13" customWidth="1"/>
    <col min="15101" max="15101" width="16.5703125" style="13" customWidth="1"/>
    <col min="15102" max="15105" width="0" style="13" hidden="1" customWidth="1"/>
    <col min="15106" max="15106" width="19.42578125" style="13" customWidth="1"/>
    <col min="15107" max="15107" width="0" style="13" hidden="1" customWidth="1"/>
    <col min="15108" max="15108" width="35.5703125" style="13" customWidth="1"/>
    <col min="15109" max="15109" width="12.42578125" style="13" customWidth="1"/>
    <col min="15110" max="15110" width="11.85546875" style="13" customWidth="1"/>
    <col min="15111" max="15111" width="12.7109375" style="13" customWidth="1"/>
    <col min="15112" max="15112" width="0" style="13" hidden="1" customWidth="1"/>
    <col min="15113" max="15113" width="25.85546875" style="13" customWidth="1"/>
    <col min="15114" max="15352" width="9.140625" style="13"/>
    <col min="15353" max="15353" width="0" style="13" hidden="1" customWidth="1"/>
    <col min="15354" max="15354" width="9.85546875" style="13" customWidth="1"/>
    <col min="15355" max="15355" width="34.42578125" style="13" customWidth="1"/>
    <col min="15356" max="15356" width="17.7109375" style="13" customWidth="1"/>
    <col min="15357" max="15357" width="16.5703125" style="13" customWidth="1"/>
    <col min="15358" max="15361" width="0" style="13" hidden="1" customWidth="1"/>
    <col min="15362" max="15362" width="19.42578125" style="13" customWidth="1"/>
    <col min="15363" max="15363" width="0" style="13" hidden="1" customWidth="1"/>
    <col min="15364" max="15364" width="35.5703125" style="13" customWidth="1"/>
    <col min="15365" max="15365" width="12.42578125" style="13" customWidth="1"/>
    <col min="15366" max="15366" width="11.85546875" style="13" customWidth="1"/>
    <col min="15367" max="15367" width="12.7109375" style="13" customWidth="1"/>
    <col min="15368" max="15368" width="0" style="13" hidden="1" customWidth="1"/>
    <col min="15369" max="15369" width="25.85546875" style="13" customWidth="1"/>
    <col min="15370" max="15608" width="9.140625" style="13"/>
    <col min="15609" max="15609" width="0" style="13" hidden="1" customWidth="1"/>
    <col min="15610" max="15610" width="9.85546875" style="13" customWidth="1"/>
    <col min="15611" max="15611" width="34.42578125" style="13" customWidth="1"/>
    <col min="15612" max="15612" width="17.7109375" style="13" customWidth="1"/>
    <col min="15613" max="15613" width="16.5703125" style="13" customWidth="1"/>
    <col min="15614" max="15617" width="0" style="13" hidden="1" customWidth="1"/>
    <col min="15618" max="15618" width="19.42578125" style="13" customWidth="1"/>
    <col min="15619" max="15619" width="0" style="13" hidden="1" customWidth="1"/>
    <col min="15620" max="15620" width="35.5703125" style="13" customWidth="1"/>
    <col min="15621" max="15621" width="12.42578125" style="13" customWidth="1"/>
    <col min="15622" max="15622" width="11.85546875" style="13" customWidth="1"/>
    <col min="15623" max="15623" width="12.7109375" style="13" customWidth="1"/>
    <col min="15624" max="15624" width="0" style="13" hidden="1" customWidth="1"/>
    <col min="15625" max="15625" width="25.85546875" style="13" customWidth="1"/>
    <col min="15626" max="15864" width="9.140625" style="13"/>
    <col min="15865" max="15865" width="0" style="13" hidden="1" customWidth="1"/>
    <col min="15866" max="15866" width="9.85546875" style="13" customWidth="1"/>
    <col min="15867" max="15867" width="34.42578125" style="13" customWidth="1"/>
    <col min="15868" max="15868" width="17.7109375" style="13" customWidth="1"/>
    <col min="15869" max="15869" width="16.5703125" style="13" customWidth="1"/>
    <col min="15870" max="15873" width="0" style="13" hidden="1" customWidth="1"/>
    <col min="15874" max="15874" width="19.42578125" style="13" customWidth="1"/>
    <col min="15875" max="15875" width="0" style="13" hidden="1" customWidth="1"/>
    <col min="15876" max="15876" width="35.5703125" style="13" customWidth="1"/>
    <col min="15877" max="15877" width="12.42578125" style="13" customWidth="1"/>
    <col min="15878" max="15878" width="11.85546875" style="13" customWidth="1"/>
    <col min="15879" max="15879" width="12.7109375" style="13" customWidth="1"/>
    <col min="15880" max="15880" width="0" style="13" hidden="1" customWidth="1"/>
    <col min="15881" max="15881" width="25.85546875" style="13" customWidth="1"/>
    <col min="15882" max="16120" width="9.140625" style="13"/>
    <col min="16121" max="16121" width="0" style="13" hidden="1" customWidth="1"/>
    <col min="16122" max="16122" width="9.85546875" style="13" customWidth="1"/>
    <col min="16123" max="16123" width="34.42578125" style="13" customWidth="1"/>
    <col min="16124" max="16124" width="17.7109375" style="13" customWidth="1"/>
    <col min="16125" max="16125" width="16.5703125" style="13" customWidth="1"/>
    <col min="16126" max="16129" width="0" style="13" hidden="1" customWidth="1"/>
    <col min="16130" max="16130" width="19.42578125" style="13" customWidth="1"/>
    <col min="16131" max="16131" width="0" style="13" hidden="1" customWidth="1"/>
    <col min="16132" max="16132" width="35.5703125" style="13" customWidth="1"/>
    <col min="16133" max="16133" width="12.42578125" style="13" customWidth="1"/>
    <col min="16134" max="16134" width="11.85546875" style="13" customWidth="1"/>
    <col min="16135" max="16135" width="12.7109375" style="13" customWidth="1"/>
    <col min="16136" max="16136" width="0" style="13" hidden="1" customWidth="1"/>
    <col min="16137" max="16137" width="25.85546875" style="13" customWidth="1"/>
    <col min="16138" max="16384" width="9.140625" style="13"/>
  </cols>
  <sheetData>
    <row r="1" spans="2:9" s="5" customFormat="1" ht="15" customHeight="1" x14ac:dyDescent="0.25">
      <c r="B1" s="80" t="s">
        <v>0</v>
      </c>
      <c r="C1" s="81" t="s">
        <v>1</v>
      </c>
      <c r="D1" s="75" t="s">
        <v>2</v>
      </c>
      <c r="E1" s="75" t="s">
        <v>3</v>
      </c>
      <c r="F1" s="75" t="s">
        <v>4</v>
      </c>
      <c r="G1" s="73" t="s">
        <v>6</v>
      </c>
      <c r="H1" s="73" t="s">
        <v>181</v>
      </c>
      <c r="I1" s="82" t="s">
        <v>7</v>
      </c>
    </row>
    <row r="2" spans="2:9" s="5" customFormat="1" x14ac:dyDescent="0.25">
      <c r="B2" s="80"/>
      <c r="C2" s="81"/>
      <c r="D2" s="76"/>
      <c r="E2" s="76"/>
      <c r="F2" s="76"/>
      <c r="G2" s="74"/>
      <c r="H2" s="74"/>
      <c r="I2" s="83"/>
    </row>
    <row r="3" spans="2:9" s="5" customFormat="1" x14ac:dyDescent="0.25">
      <c r="B3" s="6" t="s">
        <v>11</v>
      </c>
      <c r="C3" s="7" t="s">
        <v>12</v>
      </c>
      <c r="D3" s="7"/>
      <c r="E3" s="8"/>
      <c r="F3" s="9"/>
      <c r="G3" s="10"/>
      <c r="H3" s="10"/>
      <c r="I3" s="66"/>
    </row>
    <row r="4" spans="2:9" s="5" customFormat="1" ht="30" x14ac:dyDescent="0.25">
      <c r="B4" s="6" t="s">
        <v>13</v>
      </c>
      <c r="C4" s="11" t="s">
        <v>14</v>
      </c>
      <c r="D4" s="9"/>
      <c r="E4" s="12"/>
      <c r="F4" s="9"/>
      <c r="G4" s="10"/>
      <c r="H4" s="10"/>
      <c r="I4" s="66"/>
    </row>
    <row r="5" spans="2:9" x14ac:dyDescent="0.25">
      <c r="B5" s="49" t="s">
        <v>15</v>
      </c>
      <c r="C5" s="14" t="s">
        <v>16</v>
      </c>
      <c r="D5" s="15">
        <f>SUM(D6:D67)</f>
        <v>54362</v>
      </c>
      <c r="E5" s="15">
        <f>E6+E11+E16+E22+E26+E28+E30+E40+E54+E61+E67+E45</f>
        <v>55079.8</v>
      </c>
      <c r="F5" s="15">
        <f>F6+F11+F16+F22+F26+F28+F30+F40+F45+F54+F61+F67</f>
        <v>84934</v>
      </c>
      <c r="G5" s="16"/>
      <c r="H5" s="67">
        <f>F5-E5</f>
        <v>29854.199999999997</v>
      </c>
      <c r="I5" s="52"/>
    </row>
    <row r="6" spans="2:9" ht="30" x14ac:dyDescent="0.25">
      <c r="B6" s="6" t="s">
        <v>17</v>
      </c>
      <c r="C6" s="7" t="s">
        <v>18</v>
      </c>
      <c r="D6" s="17">
        <v>2000</v>
      </c>
      <c r="E6" s="17">
        <f>E7+E8+E9+E10</f>
        <v>1770</v>
      </c>
      <c r="F6" s="84">
        <f>F7+F8+F9+F10</f>
        <v>2000</v>
      </c>
      <c r="G6" s="17"/>
      <c r="H6" s="17">
        <f>F6-E6</f>
        <v>230</v>
      </c>
      <c r="I6" s="53" t="s">
        <v>182</v>
      </c>
    </row>
    <row r="7" spans="2:9" x14ac:dyDescent="0.25">
      <c r="B7" s="18"/>
      <c r="C7" s="48" t="s">
        <v>19</v>
      </c>
      <c r="D7" s="20"/>
      <c r="E7" s="21">
        <v>1308.5</v>
      </c>
      <c r="F7" s="85">
        <v>1420.6</v>
      </c>
      <c r="G7" s="17"/>
      <c r="H7" s="59"/>
      <c r="I7" s="58"/>
    </row>
    <row r="8" spans="2:9" ht="22.5" x14ac:dyDescent="0.2">
      <c r="B8" s="18"/>
      <c r="C8" s="48" t="s">
        <v>20</v>
      </c>
      <c r="D8" s="20"/>
      <c r="E8" s="21">
        <v>37.5</v>
      </c>
      <c r="F8" s="85">
        <v>54</v>
      </c>
      <c r="G8" s="17"/>
      <c r="H8" s="59"/>
      <c r="I8" s="62"/>
    </row>
    <row r="9" spans="2:9" ht="33.75" x14ac:dyDescent="0.25">
      <c r="B9" s="18"/>
      <c r="C9" s="48" t="s">
        <v>21</v>
      </c>
      <c r="D9" s="20"/>
      <c r="E9" s="21">
        <v>124</v>
      </c>
      <c r="F9" s="85">
        <v>125.4</v>
      </c>
      <c r="G9" s="17"/>
      <c r="H9" s="59"/>
      <c r="I9" s="58"/>
    </row>
    <row r="10" spans="2:9" x14ac:dyDescent="0.25">
      <c r="B10" s="23"/>
      <c r="C10" s="48" t="s">
        <v>22</v>
      </c>
      <c r="D10" s="20"/>
      <c r="E10" s="21">
        <v>300</v>
      </c>
      <c r="F10" s="85">
        <v>400</v>
      </c>
      <c r="G10" s="17"/>
      <c r="H10" s="59"/>
      <c r="I10" s="58"/>
    </row>
    <row r="11" spans="2:9" ht="45" x14ac:dyDescent="0.25">
      <c r="B11" s="6" t="s">
        <v>23</v>
      </c>
      <c r="C11" s="7" t="s">
        <v>24</v>
      </c>
      <c r="D11" s="17">
        <v>8340</v>
      </c>
      <c r="E11" s="17">
        <f>E12+E13+E14+E15</f>
        <v>10389.9</v>
      </c>
      <c r="F11" s="17">
        <f>F12+F13+F14+F15</f>
        <v>14280</v>
      </c>
      <c r="G11" s="17"/>
      <c r="H11" s="17">
        <f>F11-E11</f>
        <v>3890.1000000000004</v>
      </c>
      <c r="I11" s="53" t="s">
        <v>196</v>
      </c>
    </row>
    <row r="12" spans="2:9" x14ac:dyDescent="0.25">
      <c r="B12" s="25"/>
      <c r="C12" s="48" t="s">
        <v>25</v>
      </c>
      <c r="D12" s="19"/>
      <c r="E12" s="64">
        <v>7219.9</v>
      </c>
      <c r="F12" s="27">
        <v>10500</v>
      </c>
      <c r="G12" s="17"/>
      <c r="H12" s="64"/>
      <c r="I12" s="58"/>
    </row>
    <row r="13" spans="2:9" x14ac:dyDescent="0.25">
      <c r="B13" s="25"/>
      <c r="C13" s="48" t="s">
        <v>26</v>
      </c>
      <c r="D13" s="19"/>
      <c r="E13" s="64">
        <v>128.9</v>
      </c>
      <c r="F13" s="27">
        <v>140</v>
      </c>
      <c r="G13" s="17"/>
      <c r="H13" s="64"/>
      <c r="I13" s="58"/>
    </row>
    <row r="14" spans="2:9" ht="22.5" x14ac:dyDescent="0.25">
      <c r="B14" s="28"/>
      <c r="C14" s="48" t="s">
        <v>27</v>
      </c>
      <c r="D14" s="19"/>
      <c r="E14" s="64">
        <v>3001.1</v>
      </c>
      <c r="F14" s="27">
        <v>3600</v>
      </c>
      <c r="G14" s="17"/>
      <c r="H14" s="64"/>
      <c r="I14" s="58"/>
    </row>
    <row r="15" spans="2:9" ht="22.5" x14ac:dyDescent="0.25">
      <c r="B15" s="25"/>
      <c r="C15" s="48" t="s">
        <v>28</v>
      </c>
      <c r="D15" s="19"/>
      <c r="E15" s="64">
        <v>40</v>
      </c>
      <c r="F15" s="27">
        <v>40</v>
      </c>
      <c r="G15" s="17"/>
      <c r="H15" s="64"/>
      <c r="I15" s="58"/>
    </row>
    <row r="16" spans="2:9" ht="146.25" x14ac:dyDescent="0.25">
      <c r="B16" s="6" t="s">
        <v>29</v>
      </c>
      <c r="C16" s="7" t="s">
        <v>30</v>
      </c>
      <c r="D16" s="17">
        <v>1000</v>
      </c>
      <c r="E16" s="17">
        <f>E17+E18+E19+E21</f>
        <v>650</v>
      </c>
      <c r="F16" s="17">
        <f>F17+F18+F19+F20+F21</f>
        <v>1000</v>
      </c>
      <c r="G16" s="17"/>
      <c r="H16" s="17">
        <f>F16-E16</f>
        <v>350</v>
      </c>
      <c r="I16" s="53" t="s">
        <v>197</v>
      </c>
    </row>
    <row r="17" spans="2:9" ht="67.5" x14ac:dyDescent="0.25">
      <c r="B17" s="25"/>
      <c r="C17" s="48" t="s">
        <v>31</v>
      </c>
      <c r="D17" s="19"/>
      <c r="E17" s="64">
        <v>462</v>
      </c>
      <c r="F17" s="64">
        <v>540</v>
      </c>
      <c r="G17" s="17"/>
      <c r="H17" s="64"/>
      <c r="I17" s="58"/>
    </row>
    <row r="18" spans="2:9" ht="22.5" x14ac:dyDescent="0.25">
      <c r="B18" s="25"/>
      <c r="C18" s="48" t="s">
        <v>32</v>
      </c>
      <c r="D18" s="19"/>
      <c r="E18" s="64">
        <v>53.2</v>
      </c>
      <c r="F18" s="64">
        <v>235</v>
      </c>
      <c r="G18" s="17"/>
      <c r="H18" s="64"/>
      <c r="I18" s="58"/>
    </row>
    <row r="19" spans="2:9" x14ac:dyDescent="0.25">
      <c r="B19" s="25"/>
      <c r="C19" s="48" t="s">
        <v>33</v>
      </c>
      <c r="D19" s="19"/>
      <c r="E19" s="71">
        <v>9.8000000000000007</v>
      </c>
      <c r="F19" s="64">
        <v>25</v>
      </c>
      <c r="G19" s="17"/>
      <c r="H19" s="64"/>
      <c r="I19" s="58"/>
    </row>
    <row r="20" spans="2:9" x14ac:dyDescent="0.25">
      <c r="B20" s="25"/>
      <c r="C20" s="48" t="s">
        <v>34</v>
      </c>
      <c r="D20" s="19"/>
      <c r="E20" s="71"/>
      <c r="F20" s="64">
        <v>20</v>
      </c>
      <c r="G20" s="17"/>
      <c r="H20" s="64"/>
      <c r="I20" s="58"/>
    </row>
    <row r="21" spans="2:9" ht="45" x14ac:dyDescent="0.25">
      <c r="B21" s="25"/>
      <c r="C21" s="48" t="s">
        <v>35</v>
      </c>
      <c r="D21" s="19"/>
      <c r="E21" s="64">
        <v>125</v>
      </c>
      <c r="F21" s="64">
        <v>180</v>
      </c>
      <c r="G21" s="17"/>
      <c r="H21" s="64"/>
      <c r="I21" s="58"/>
    </row>
    <row r="22" spans="2:9" x14ac:dyDescent="0.25">
      <c r="B22" s="6" t="s">
        <v>36</v>
      </c>
      <c r="C22" s="7" t="s">
        <v>37</v>
      </c>
      <c r="D22" s="17">
        <v>1502</v>
      </c>
      <c r="E22" s="17">
        <f>E23+E24+E25</f>
        <v>1402</v>
      </c>
      <c r="F22" s="17">
        <f>F23+F24+F25</f>
        <v>1650</v>
      </c>
      <c r="G22" s="17"/>
      <c r="H22" s="17">
        <f>F22-E22</f>
        <v>248</v>
      </c>
      <c r="I22" s="53" t="s">
        <v>185</v>
      </c>
    </row>
    <row r="23" spans="2:9" ht="22.5" x14ac:dyDescent="0.25">
      <c r="B23" s="25"/>
      <c r="C23" s="48" t="s">
        <v>38</v>
      </c>
      <c r="D23" s="19"/>
      <c r="E23" s="64">
        <v>1317</v>
      </c>
      <c r="F23" s="64">
        <v>1555</v>
      </c>
      <c r="G23" s="17"/>
      <c r="H23" s="64"/>
      <c r="I23" s="58"/>
    </row>
    <row r="24" spans="2:9" ht="45" x14ac:dyDescent="0.25">
      <c r="B24" s="25"/>
      <c r="C24" s="48" t="s">
        <v>39</v>
      </c>
      <c r="D24" s="19"/>
      <c r="E24" s="64">
        <v>60</v>
      </c>
      <c r="F24" s="64">
        <v>60</v>
      </c>
      <c r="G24" s="17"/>
      <c r="H24" s="64"/>
      <c r="I24" s="58"/>
    </row>
    <row r="25" spans="2:9" ht="67.5" x14ac:dyDescent="0.25">
      <c r="B25" s="25"/>
      <c r="C25" s="48" t="s">
        <v>40</v>
      </c>
      <c r="D25" s="19"/>
      <c r="E25" s="64">
        <v>25</v>
      </c>
      <c r="F25" s="64">
        <v>35</v>
      </c>
      <c r="G25" s="17"/>
      <c r="H25" s="64"/>
      <c r="I25" s="58"/>
    </row>
    <row r="26" spans="2:9" x14ac:dyDescent="0.25">
      <c r="B26" s="6" t="s">
        <v>41</v>
      </c>
      <c r="C26" s="7" t="s">
        <v>42</v>
      </c>
      <c r="D26" s="17">
        <v>270</v>
      </c>
      <c r="E26" s="17">
        <v>270</v>
      </c>
      <c r="F26" s="17">
        <v>270</v>
      </c>
      <c r="G26" s="17"/>
      <c r="H26" s="17">
        <f>F26-E26</f>
        <v>0</v>
      </c>
      <c r="I26" s="53"/>
    </row>
    <row r="27" spans="2:9" x14ac:dyDescent="0.25">
      <c r="B27" s="25"/>
      <c r="C27" s="48" t="s">
        <v>43</v>
      </c>
      <c r="D27" s="19"/>
      <c r="E27" s="19"/>
      <c r="F27" s="29"/>
      <c r="G27" s="17"/>
      <c r="H27" s="64"/>
      <c r="I27" s="58"/>
    </row>
    <row r="28" spans="2:9" ht="22.5" x14ac:dyDescent="0.25">
      <c r="B28" s="6" t="s">
        <v>44</v>
      </c>
      <c r="C28" s="7" t="s">
        <v>45</v>
      </c>
      <c r="D28" s="17">
        <v>10000</v>
      </c>
      <c r="E28" s="17">
        <v>9885</v>
      </c>
      <c r="F28" s="17">
        <v>8000</v>
      </c>
      <c r="G28" s="17"/>
      <c r="H28" s="17">
        <f>F28-E28</f>
        <v>-1885</v>
      </c>
      <c r="I28" s="53" t="s">
        <v>183</v>
      </c>
    </row>
    <row r="29" spans="2:9" x14ac:dyDescent="0.25">
      <c r="B29" s="25"/>
      <c r="C29" s="48" t="s">
        <v>43</v>
      </c>
      <c r="D29" s="19"/>
      <c r="E29" s="19"/>
      <c r="F29" s="29"/>
      <c r="G29" s="17"/>
      <c r="H29" s="64"/>
      <c r="I29" s="58"/>
    </row>
    <row r="30" spans="2:9" ht="180" x14ac:dyDescent="0.25">
      <c r="B30" s="6" t="s">
        <v>46</v>
      </c>
      <c r="C30" s="7" t="s">
        <v>47</v>
      </c>
      <c r="D30" s="17">
        <v>11850</v>
      </c>
      <c r="E30" s="17">
        <f>E31+E32+E33+E34+E35+E36+E37+E38+E39</f>
        <v>11629.1</v>
      </c>
      <c r="F30" s="17">
        <f>F31+F32+F33+F34+F36+F37+F38+F39</f>
        <v>14710</v>
      </c>
      <c r="G30" s="17"/>
      <c r="H30" s="17">
        <f>F30-E30</f>
        <v>3080.8999999999996</v>
      </c>
      <c r="I30" s="53" t="s">
        <v>186</v>
      </c>
    </row>
    <row r="31" spans="2:9" ht="56.25" x14ac:dyDescent="0.25">
      <c r="B31" s="25"/>
      <c r="C31" s="48" t="s">
        <v>48</v>
      </c>
      <c r="D31" s="19"/>
      <c r="E31" s="64">
        <v>2966</v>
      </c>
      <c r="F31" s="50">
        <v>4472</v>
      </c>
      <c r="G31" s="17"/>
      <c r="H31" s="64"/>
      <c r="I31" s="54" t="s">
        <v>49</v>
      </c>
    </row>
    <row r="32" spans="2:9" ht="22.5" x14ac:dyDescent="0.25">
      <c r="B32" s="25"/>
      <c r="C32" s="48" t="s">
        <v>50</v>
      </c>
      <c r="D32" s="19"/>
      <c r="E32" s="64">
        <v>841.2</v>
      </c>
      <c r="F32" s="50">
        <v>1202</v>
      </c>
      <c r="G32" s="17"/>
      <c r="H32" s="64"/>
      <c r="I32" s="54" t="s">
        <v>51</v>
      </c>
    </row>
    <row r="33" spans="2:9" x14ac:dyDescent="0.25">
      <c r="B33" s="25"/>
      <c r="C33" s="48" t="s">
        <v>52</v>
      </c>
      <c r="D33" s="19"/>
      <c r="E33" s="64">
        <v>6805</v>
      </c>
      <c r="F33" s="50">
        <v>7962.2</v>
      </c>
      <c r="G33" s="17"/>
      <c r="H33" s="64"/>
      <c r="I33" s="54" t="s">
        <v>178</v>
      </c>
    </row>
    <row r="34" spans="2:9" ht="45" x14ac:dyDescent="0.25">
      <c r="B34" s="25"/>
      <c r="C34" s="48" t="s">
        <v>53</v>
      </c>
      <c r="D34" s="19"/>
      <c r="E34" s="64">
        <v>40</v>
      </c>
      <c r="F34" s="51">
        <v>40</v>
      </c>
      <c r="G34" s="17"/>
      <c r="H34" s="64"/>
      <c r="I34" s="54"/>
    </row>
    <row r="35" spans="2:9" ht="33.75" x14ac:dyDescent="0.25">
      <c r="B35" s="25"/>
      <c r="C35" s="48" t="s">
        <v>54</v>
      </c>
      <c r="D35" s="19"/>
      <c r="E35" s="64">
        <v>189.1</v>
      </c>
      <c r="F35" s="51">
        <v>0</v>
      </c>
      <c r="G35" s="30"/>
      <c r="H35" s="60"/>
      <c r="I35" s="55"/>
    </row>
    <row r="36" spans="2:9" ht="22.5" x14ac:dyDescent="0.25">
      <c r="B36" s="25"/>
      <c r="C36" s="48" t="s">
        <v>55</v>
      </c>
      <c r="D36" s="19"/>
      <c r="E36" s="64">
        <v>37.799999999999997</v>
      </c>
      <c r="F36" s="51">
        <v>37.799999999999997</v>
      </c>
      <c r="G36" s="17"/>
      <c r="H36" s="64"/>
      <c r="I36" s="54"/>
    </row>
    <row r="37" spans="2:9" ht="22.5" x14ac:dyDescent="0.25">
      <c r="B37" s="25"/>
      <c r="C37" s="48" t="s">
        <v>56</v>
      </c>
      <c r="D37" s="19"/>
      <c r="E37" s="64">
        <v>350</v>
      </c>
      <c r="F37" s="51">
        <v>246</v>
      </c>
      <c r="G37" s="17"/>
      <c r="H37" s="64"/>
      <c r="I37" s="54" t="s">
        <v>57</v>
      </c>
    </row>
    <row r="38" spans="2:9" ht="45" x14ac:dyDescent="0.25">
      <c r="B38" s="25"/>
      <c r="C38" s="48" t="s">
        <v>58</v>
      </c>
      <c r="D38" s="19"/>
      <c r="E38" s="64">
        <v>0</v>
      </c>
      <c r="F38" s="51">
        <v>297</v>
      </c>
      <c r="G38" s="17"/>
      <c r="H38" s="64"/>
      <c r="I38" s="54" t="s">
        <v>57</v>
      </c>
    </row>
    <row r="39" spans="2:9" ht="78.75" x14ac:dyDescent="0.25">
      <c r="B39" s="25"/>
      <c r="C39" s="48" t="s">
        <v>59</v>
      </c>
      <c r="D39" s="19"/>
      <c r="E39" s="64">
        <v>400</v>
      </c>
      <c r="F39" s="51">
        <v>453</v>
      </c>
      <c r="G39" s="17"/>
      <c r="H39" s="64"/>
      <c r="I39" s="54" t="s">
        <v>57</v>
      </c>
    </row>
    <row r="40" spans="2:9" ht="78.75" x14ac:dyDescent="0.25">
      <c r="B40" s="6" t="s">
        <v>60</v>
      </c>
      <c r="C40" s="7" t="s">
        <v>61</v>
      </c>
      <c r="D40" s="17">
        <v>6400</v>
      </c>
      <c r="E40" s="17">
        <f>E41+E42+E43+E44</f>
        <v>6330.1</v>
      </c>
      <c r="F40" s="17">
        <f>F41+F42+F43+F44</f>
        <v>8424</v>
      </c>
      <c r="G40" s="17"/>
      <c r="H40" s="17">
        <f>F40-E40</f>
        <v>2093.8999999999996</v>
      </c>
      <c r="I40" s="53" t="s">
        <v>187</v>
      </c>
    </row>
    <row r="41" spans="2:9" ht="56.25" x14ac:dyDescent="0.25">
      <c r="B41" s="25"/>
      <c r="C41" s="48" t="s">
        <v>62</v>
      </c>
      <c r="D41" s="19"/>
      <c r="E41" s="64">
        <v>450</v>
      </c>
      <c r="F41" s="51">
        <v>900</v>
      </c>
      <c r="G41" s="17"/>
      <c r="H41" s="64"/>
      <c r="I41" s="54" t="s">
        <v>184</v>
      </c>
    </row>
    <row r="42" spans="2:9" ht="22.5" x14ac:dyDescent="0.25">
      <c r="B42" s="25"/>
      <c r="C42" s="48" t="s">
        <v>63</v>
      </c>
      <c r="D42" s="19"/>
      <c r="E42" s="64">
        <v>2323.1999999999998</v>
      </c>
      <c r="F42" s="50">
        <v>2625</v>
      </c>
      <c r="G42" s="17"/>
      <c r="H42" s="64"/>
      <c r="I42" s="54" t="s">
        <v>64</v>
      </c>
    </row>
    <row r="43" spans="2:9" ht="22.5" x14ac:dyDescent="0.25">
      <c r="B43" s="25"/>
      <c r="C43" s="48" t="s">
        <v>65</v>
      </c>
      <c r="D43" s="19"/>
      <c r="E43" s="64">
        <v>1856.9</v>
      </c>
      <c r="F43" s="50">
        <v>2269</v>
      </c>
      <c r="G43" s="17"/>
      <c r="H43" s="64"/>
      <c r="I43" s="54" t="s">
        <v>66</v>
      </c>
    </row>
    <row r="44" spans="2:9" ht="22.5" x14ac:dyDescent="0.25">
      <c r="B44" s="25"/>
      <c r="C44" s="48" t="s">
        <v>67</v>
      </c>
      <c r="D44" s="19"/>
      <c r="E44" s="64">
        <v>1700</v>
      </c>
      <c r="F44" s="51">
        <v>2630</v>
      </c>
      <c r="G44" s="17"/>
      <c r="H44" s="64"/>
      <c r="I44" s="54" t="s">
        <v>68</v>
      </c>
    </row>
    <row r="45" spans="2:9" ht="135" x14ac:dyDescent="0.25">
      <c r="B45" s="6" t="s">
        <v>69</v>
      </c>
      <c r="C45" s="7" t="s">
        <v>70</v>
      </c>
      <c r="D45" s="17">
        <v>6000</v>
      </c>
      <c r="E45" s="17">
        <f>E46+E47+E48+E49+E50+E51+E52+E53</f>
        <v>6200.2999999999993</v>
      </c>
      <c r="F45" s="17">
        <f>F46+F47+F48+F49+F50+F51+F52+F53</f>
        <v>7000</v>
      </c>
      <c r="G45" s="17"/>
      <c r="H45" s="17">
        <f>F45-E45</f>
        <v>799.70000000000073</v>
      </c>
      <c r="I45" s="53" t="s">
        <v>188</v>
      </c>
    </row>
    <row r="46" spans="2:9" x14ac:dyDescent="0.25">
      <c r="B46" s="25"/>
      <c r="C46" s="48" t="s">
        <v>71</v>
      </c>
      <c r="D46" s="19"/>
      <c r="E46" s="64">
        <v>2630</v>
      </c>
      <c r="F46" s="29">
        <v>2700</v>
      </c>
      <c r="G46" s="17"/>
      <c r="H46" s="64"/>
      <c r="I46" s="58"/>
    </row>
    <row r="47" spans="2:9" ht="22.5" x14ac:dyDescent="0.25">
      <c r="B47" s="25"/>
      <c r="C47" s="48" t="s">
        <v>72</v>
      </c>
      <c r="D47" s="19"/>
      <c r="E47" s="64">
        <v>1960.5</v>
      </c>
      <c r="F47" s="29">
        <v>2500</v>
      </c>
      <c r="G47" s="17"/>
      <c r="H47" s="64"/>
      <c r="I47" s="58"/>
    </row>
    <row r="48" spans="2:9" x14ac:dyDescent="0.25">
      <c r="B48" s="25"/>
      <c r="C48" s="48" t="s">
        <v>73</v>
      </c>
      <c r="D48" s="19"/>
      <c r="E48" s="64">
        <v>371.7</v>
      </c>
      <c r="F48" s="29">
        <v>413.3</v>
      </c>
      <c r="G48" s="17"/>
      <c r="H48" s="64"/>
      <c r="I48" s="58"/>
    </row>
    <row r="49" spans="2:9" ht="45" x14ac:dyDescent="0.25">
      <c r="B49" s="25"/>
      <c r="C49" s="48" t="s">
        <v>74</v>
      </c>
      <c r="D49" s="19"/>
      <c r="E49" s="64">
        <v>350</v>
      </c>
      <c r="F49" s="64">
        <v>492</v>
      </c>
      <c r="G49" s="17"/>
      <c r="H49" s="64"/>
      <c r="I49" s="58"/>
    </row>
    <row r="50" spans="2:9" ht="33.75" x14ac:dyDescent="0.25">
      <c r="B50" s="25"/>
      <c r="C50" s="48" t="s">
        <v>75</v>
      </c>
      <c r="D50" s="19"/>
      <c r="E50" s="64">
        <v>791.7</v>
      </c>
      <c r="F50" s="29">
        <v>800</v>
      </c>
      <c r="G50" s="17"/>
      <c r="H50" s="64"/>
      <c r="I50" s="58"/>
    </row>
    <row r="51" spans="2:9" x14ac:dyDescent="0.25">
      <c r="B51" s="25"/>
      <c r="C51" s="48" t="s">
        <v>76</v>
      </c>
      <c r="D51" s="19"/>
      <c r="E51" s="64">
        <v>50.4</v>
      </c>
      <c r="F51" s="29">
        <v>50.4</v>
      </c>
      <c r="G51" s="17"/>
      <c r="H51" s="64"/>
      <c r="I51" s="58"/>
    </row>
    <row r="52" spans="2:9" ht="22.5" x14ac:dyDescent="0.25">
      <c r="B52" s="25"/>
      <c r="C52" s="48" t="s">
        <v>77</v>
      </c>
      <c r="D52" s="19"/>
      <c r="E52" s="64">
        <v>10</v>
      </c>
      <c r="F52" s="29">
        <v>8.3000000000000007</v>
      </c>
      <c r="G52" s="17"/>
      <c r="H52" s="64"/>
      <c r="I52" s="58"/>
    </row>
    <row r="53" spans="2:9" ht="67.5" x14ac:dyDescent="0.25">
      <c r="B53" s="25"/>
      <c r="C53" s="48" t="s">
        <v>78</v>
      </c>
      <c r="D53" s="19"/>
      <c r="E53" s="64">
        <v>36</v>
      </c>
      <c r="F53" s="29">
        <v>36</v>
      </c>
      <c r="G53" s="17"/>
      <c r="H53" s="64"/>
      <c r="I53" s="58"/>
    </row>
    <row r="54" spans="2:9" ht="56.25" x14ac:dyDescent="0.25">
      <c r="B54" s="6" t="s">
        <v>79</v>
      </c>
      <c r="C54" s="7" t="s">
        <v>80</v>
      </c>
      <c r="D54" s="17">
        <v>4800</v>
      </c>
      <c r="E54" s="17">
        <f>E55+E56+E57+E58+E59+E60</f>
        <v>4353.3999999999996</v>
      </c>
      <c r="F54" s="84">
        <f>F55+F56+F57+F58+F59+F60</f>
        <v>5000</v>
      </c>
      <c r="G54" s="17"/>
      <c r="H54" s="17">
        <f>F54-E54</f>
        <v>646.60000000000036</v>
      </c>
      <c r="I54" s="53" t="s">
        <v>200</v>
      </c>
    </row>
    <row r="55" spans="2:9" ht="56.25" x14ac:dyDescent="0.25">
      <c r="B55" s="25"/>
      <c r="C55" s="48" t="s">
        <v>81</v>
      </c>
      <c r="D55" s="19"/>
      <c r="E55" s="64">
        <v>575.79999999999995</v>
      </c>
      <c r="F55" s="84">
        <v>890</v>
      </c>
      <c r="G55" s="17"/>
      <c r="H55" s="64"/>
      <c r="I55" s="58"/>
    </row>
    <row r="56" spans="2:9" ht="45" x14ac:dyDescent="0.25">
      <c r="B56" s="25"/>
      <c r="C56" s="48" t="s">
        <v>82</v>
      </c>
      <c r="D56" s="19"/>
      <c r="E56" s="64">
        <v>2758</v>
      </c>
      <c r="F56" s="84">
        <v>2800</v>
      </c>
      <c r="G56" s="17"/>
      <c r="H56" s="64"/>
      <c r="I56" s="58"/>
    </row>
    <row r="57" spans="2:9" ht="22.5" x14ac:dyDescent="0.25">
      <c r="B57" s="25"/>
      <c r="C57" s="48" t="s">
        <v>83</v>
      </c>
      <c r="D57" s="19"/>
      <c r="E57" s="64">
        <v>713.6</v>
      </c>
      <c r="F57" s="84">
        <v>754</v>
      </c>
      <c r="G57" s="17"/>
      <c r="H57" s="64"/>
      <c r="I57" s="58"/>
    </row>
    <row r="58" spans="2:9" ht="22.5" x14ac:dyDescent="0.25">
      <c r="B58" s="25"/>
      <c r="C58" s="48" t="s">
        <v>84</v>
      </c>
      <c r="D58" s="19"/>
      <c r="E58" s="64">
        <v>36</v>
      </c>
      <c r="F58" s="84">
        <v>36</v>
      </c>
      <c r="G58" s="17"/>
      <c r="H58" s="64"/>
      <c r="I58" s="58"/>
    </row>
    <row r="59" spans="2:9" x14ac:dyDescent="0.25">
      <c r="B59" s="25"/>
      <c r="C59" s="48" t="s">
        <v>85</v>
      </c>
      <c r="D59" s="19"/>
      <c r="E59" s="64">
        <v>120</v>
      </c>
      <c r="F59" s="84">
        <v>120</v>
      </c>
      <c r="G59" s="17"/>
      <c r="H59" s="64"/>
      <c r="I59" s="58"/>
    </row>
    <row r="60" spans="2:9" ht="33.75" x14ac:dyDescent="0.25">
      <c r="B60" s="25"/>
      <c r="C60" s="48" t="s">
        <v>86</v>
      </c>
      <c r="D60" s="19"/>
      <c r="E60" s="64">
        <v>150</v>
      </c>
      <c r="F60" s="84">
        <v>400</v>
      </c>
      <c r="G60" s="17"/>
      <c r="H60" s="64"/>
      <c r="I60" s="58"/>
    </row>
    <row r="61" spans="2:9" x14ac:dyDescent="0.25">
      <c r="B61" s="6" t="s">
        <v>87</v>
      </c>
      <c r="C61" s="7" t="s">
        <v>88</v>
      </c>
      <c r="D61" s="17">
        <v>200</v>
      </c>
      <c r="E61" s="17">
        <f>E62+E63+E64+E65+E66</f>
        <v>200</v>
      </c>
      <c r="F61" s="17">
        <f>F62+F63+F64+F65+F66</f>
        <v>600</v>
      </c>
      <c r="G61" s="17"/>
      <c r="H61" s="17">
        <f>F61-E61</f>
        <v>400</v>
      </c>
      <c r="I61" s="53" t="s">
        <v>89</v>
      </c>
    </row>
    <row r="62" spans="2:9" x14ac:dyDescent="0.25">
      <c r="B62" s="31"/>
      <c r="C62" s="48" t="s">
        <v>90</v>
      </c>
      <c r="D62" s="19"/>
      <c r="E62" s="64">
        <v>100</v>
      </c>
      <c r="F62" s="29">
        <v>150</v>
      </c>
      <c r="G62" s="30"/>
      <c r="H62" s="30"/>
      <c r="I62" s="55"/>
    </row>
    <row r="63" spans="2:9" ht="22.5" x14ac:dyDescent="0.25">
      <c r="B63" s="31"/>
      <c r="C63" s="48" t="s">
        <v>91</v>
      </c>
      <c r="D63" s="19"/>
      <c r="E63" s="64">
        <v>36.6</v>
      </c>
      <c r="F63" s="29">
        <v>40</v>
      </c>
      <c r="G63" s="30"/>
      <c r="H63" s="30"/>
      <c r="I63" s="55"/>
    </row>
    <row r="64" spans="2:9" x14ac:dyDescent="0.25">
      <c r="B64" s="31"/>
      <c r="C64" s="48" t="s">
        <v>92</v>
      </c>
      <c r="D64" s="19"/>
      <c r="E64" s="64">
        <v>26.1</v>
      </c>
      <c r="F64" s="29">
        <v>30</v>
      </c>
      <c r="G64" s="30"/>
      <c r="H64" s="30"/>
      <c r="I64" s="55"/>
    </row>
    <row r="65" spans="2:9" ht="22.5" x14ac:dyDescent="0.25">
      <c r="B65" s="31"/>
      <c r="C65" s="48" t="s">
        <v>93</v>
      </c>
      <c r="D65" s="19"/>
      <c r="E65" s="64">
        <v>15.3</v>
      </c>
      <c r="F65" s="29">
        <v>350</v>
      </c>
      <c r="G65" s="30"/>
      <c r="H65" s="30"/>
      <c r="I65" s="55"/>
    </row>
    <row r="66" spans="2:9" ht="22.5" x14ac:dyDescent="0.25">
      <c r="B66" s="31"/>
      <c r="C66" s="48" t="s">
        <v>94</v>
      </c>
      <c r="D66" s="19"/>
      <c r="E66" s="64">
        <v>22</v>
      </c>
      <c r="F66" s="29">
        <v>30</v>
      </c>
      <c r="G66" s="30"/>
      <c r="H66" s="30"/>
      <c r="I66" s="55"/>
    </row>
    <row r="67" spans="2:9" ht="22.5" x14ac:dyDescent="0.25">
      <c r="B67" s="6" t="s">
        <v>95</v>
      </c>
      <c r="C67" s="7" t="s">
        <v>96</v>
      </c>
      <c r="D67" s="17">
        <v>2000</v>
      </c>
      <c r="E67" s="17">
        <f>E68+E69+E70</f>
        <v>2000</v>
      </c>
      <c r="F67" s="17">
        <v>22000</v>
      </c>
      <c r="G67" s="17"/>
      <c r="H67" s="17">
        <f>F67-E67</f>
        <v>20000</v>
      </c>
      <c r="I67" s="53" t="s">
        <v>189</v>
      </c>
    </row>
    <row r="68" spans="2:9" x14ac:dyDescent="0.25">
      <c r="B68" s="25"/>
      <c r="C68" s="48" t="s">
        <v>100</v>
      </c>
      <c r="D68" s="64"/>
      <c r="E68" s="64">
        <v>800</v>
      </c>
      <c r="F68" s="64">
        <v>8000</v>
      </c>
      <c r="G68" s="30"/>
      <c r="H68" s="30"/>
      <c r="I68" s="55"/>
    </row>
    <row r="69" spans="2:9" ht="33.75" x14ac:dyDescent="0.25">
      <c r="B69" s="25"/>
      <c r="C69" s="48" t="s">
        <v>101</v>
      </c>
      <c r="D69" s="64"/>
      <c r="E69" s="64">
        <v>1000</v>
      </c>
      <c r="F69" s="64">
        <v>13200</v>
      </c>
      <c r="G69" s="30"/>
      <c r="H69" s="30"/>
      <c r="I69" s="55"/>
    </row>
    <row r="70" spans="2:9" x14ac:dyDescent="0.25">
      <c r="B70" s="25"/>
      <c r="C70" s="48" t="s">
        <v>99</v>
      </c>
      <c r="D70" s="64"/>
      <c r="E70" s="64">
        <v>200</v>
      </c>
      <c r="F70" s="64">
        <v>800</v>
      </c>
      <c r="G70" s="30"/>
      <c r="H70" s="30"/>
      <c r="I70" s="55"/>
    </row>
    <row r="71" spans="2:9" ht="38.25" x14ac:dyDescent="0.25">
      <c r="B71" s="33"/>
      <c r="C71" s="34" t="s">
        <v>102</v>
      </c>
      <c r="D71" s="35">
        <f>D72+D81+D87+D89+D97+D102+D115+D122+D127+D132</f>
        <v>132799</v>
      </c>
      <c r="E71" s="35">
        <f>E72+E81+E87+E89+E97+E102+E115+E122+E127+E132</f>
        <v>134327.79999999999</v>
      </c>
      <c r="F71" s="35">
        <f>F72+F81+F87+F89+F97+F102+F115+F122+F127+F132</f>
        <v>163015</v>
      </c>
      <c r="G71" s="36"/>
      <c r="H71" s="68">
        <f>F71-E71</f>
        <v>28687.200000000012</v>
      </c>
      <c r="I71" s="56"/>
    </row>
    <row r="72" spans="2:9" ht="101.25" x14ac:dyDescent="0.25">
      <c r="B72" s="6" t="s">
        <v>103</v>
      </c>
      <c r="C72" s="7" t="s">
        <v>104</v>
      </c>
      <c r="D72" s="17">
        <v>15000</v>
      </c>
      <c r="E72" s="17">
        <f>E73+E74+E75+E76+E77+E78+E79+E80</f>
        <v>15645.400000000001</v>
      </c>
      <c r="F72" s="17">
        <f>F73+F74+F75+F76+F77+F78+F79+F80</f>
        <v>22430</v>
      </c>
      <c r="G72" s="17"/>
      <c r="H72" s="17">
        <f>F72-E72</f>
        <v>6784.5999999999985</v>
      </c>
      <c r="I72" s="53" t="s">
        <v>195</v>
      </c>
    </row>
    <row r="73" spans="2:9" x14ac:dyDescent="0.25">
      <c r="B73" s="25"/>
      <c r="C73" s="48" t="s">
        <v>105</v>
      </c>
      <c r="D73" s="19"/>
      <c r="E73" s="64">
        <v>2865.3</v>
      </c>
      <c r="F73" s="64">
        <v>4025</v>
      </c>
      <c r="G73" s="32"/>
      <c r="H73" s="32"/>
      <c r="I73" s="28"/>
    </row>
    <row r="74" spans="2:9" x14ac:dyDescent="0.25">
      <c r="B74" s="25"/>
      <c r="C74" s="48" t="s">
        <v>106</v>
      </c>
      <c r="D74" s="19"/>
      <c r="E74" s="64">
        <v>70.099999999999994</v>
      </c>
      <c r="F74" s="64">
        <v>4442</v>
      </c>
      <c r="G74" s="32"/>
      <c r="H74" s="32"/>
      <c r="I74" s="28"/>
    </row>
    <row r="75" spans="2:9" x14ac:dyDescent="0.25">
      <c r="B75" s="25"/>
      <c r="C75" s="48" t="s">
        <v>107</v>
      </c>
      <c r="D75" s="19"/>
      <c r="E75" s="64">
        <v>151</v>
      </c>
      <c r="F75" s="29">
        <v>151</v>
      </c>
      <c r="G75" s="32"/>
      <c r="H75" s="32"/>
      <c r="I75" s="28"/>
    </row>
    <row r="76" spans="2:9" x14ac:dyDescent="0.25">
      <c r="B76" s="25"/>
      <c r="C76" s="48" t="s">
        <v>108</v>
      </c>
      <c r="D76" s="19"/>
      <c r="E76" s="64">
        <v>662.3</v>
      </c>
      <c r="F76" s="29">
        <v>800</v>
      </c>
      <c r="G76" s="32"/>
      <c r="H76" s="32"/>
      <c r="I76" s="28"/>
    </row>
    <row r="77" spans="2:9" ht="22.5" x14ac:dyDescent="0.25">
      <c r="B77" s="25"/>
      <c r="C77" s="48" t="s">
        <v>109</v>
      </c>
      <c r="D77" s="19"/>
      <c r="E77" s="64">
        <v>96.8</v>
      </c>
      <c r="F77" s="29">
        <v>464.4</v>
      </c>
      <c r="G77" s="32"/>
      <c r="H77" s="32"/>
      <c r="I77" s="28"/>
    </row>
    <row r="78" spans="2:9" ht="22.5" x14ac:dyDescent="0.25">
      <c r="B78" s="25"/>
      <c r="C78" s="48" t="s">
        <v>110</v>
      </c>
      <c r="D78" s="19"/>
      <c r="E78" s="64">
        <v>10778.7</v>
      </c>
      <c r="F78" s="29">
        <v>12000</v>
      </c>
      <c r="G78" s="32"/>
      <c r="H78" s="32"/>
      <c r="I78" s="28"/>
    </row>
    <row r="79" spans="2:9" ht="22.5" x14ac:dyDescent="0.25">
      <c r="B79" s="25"/>
      <c r="C79" s="48" t="s">
        <v>111</v>
      </c>
      <c r="D79" s="19"/>
      <c r="E79" s="64">
        <v>540</v>
      </c>
      <c r="F79" s="29">
        <v>547.6</v>
      </c>
      <c r="G79" s="32"/>
      <c r="H79" s="32"/>
      <c r="I79" s="28"/>
    </row>
    <row r="80" spans="2:9" ht="33.75" x14ac:dyDescent="0.25">
      <c r="B80" s="25"/>
      <c r="C80" s="48" t="s">
        <v>112</v>
      </c>
      <c r="D80" s="19"/>
      <c r="E80" s="64">
        <v>481.2</v>
      </c>
      <c r="F80" s="29">
        <v>0</v>
      </c>
      <c r="G80" s="32"/>
      <c r="H80" s="32"/>
      <c r="I80" s="28"/>
    </row>
    <row r="81" spans="2:11" ht="22.5" x14ac:dyDescent="0.25">
      <c r="B81" s="6" t="s">
        <v>113</v>
      </c>
      <c r="C81" s="7" t="s">
        <v>114</v>
      </c>
      <c r="D81" s="17">
        <v>6500</v>
      </c>
      <c r="E81" s="17">
        <f>E82+E83+E84+E85+E86</f>
        <v>7656.0999999999995</v>
      </c>
      <c r="F81" s="17">
        <f>F82+F83+F84+F85+F86</f>
        <v>9100</v>
      </c>
      <c r="G81" s="17"/>
      <c r="H81" s="17">
        <f>F81-E81</f>
        <v>1443.9000000000005</v>
      </c>
      <c r="I81" s="53" t="s">
        <v>190</v>
      </c>
    </row>
    <row r="82" spans="2:11" ht="22.5" x14ac:dyDescent="0.25">
      <c r="B82" s="25"/>
      <c r="C82" s="48" t="s">
        <v>115</v>
      </c>
      <c r="D82" s="19"/>
      <c r="E82" s="64">
        <v>786.1</v>
      </c>
      <c r="F82" s="29">
        <v>980.5</v>
      </c>
      <c r="G82" s="17"/>
      <c r="H82" s="64"/>
      <c r="I82" s="58"/>
    </row>
    <row r="83" spans="2:11" x14ac:dyDescent="0.25">
      <c r="B83" s="25"/>
      <c r="C83" s="48" t="s">
        <v>116</v>
      </c>
      <c r="D83" s="19"/>
      <c r="E83" s="64">
        <v>781.7</v>
      </c>
      <c r="F83" s="29">
        <v>794</v>
      </c>
      <c r="G83" s="17"/>
      <c r="H83" s="64"/>
      <c r="I83" s="58"/>
    </row>
    <row r="84" spans="2:11" ht="22.5" x14ac:dyDescent="0.25">
      <c r="B84" s="25"/>
      <c r="C84" s="48" t="s">
        <v>117</v>
      </c>
      <c r="D84" s="19"/>
      <c r="E84" s="64">
        <v>5670.4</v>
      </c>
      <c r="F84" s="64">
        <v>6970.7</v>
      </c>
      <c r="G84" s="17"/>
      <c r="H84" s="64"/>
      <c r="I84" s="58"/>
    </row>
    <row r="85" spans="2:11" ht="22.5" x14ac:dyDescent="0.25">
      <c r="B85" s="25"/>
      <c r="C85" s="48" t="s">
        <v>118</v>
      </c>
      <c r="D85" s="19"/>
      <c r="E85" s="64">
        <v>213.9</v>
      </c>
      <c r="F85" s="64">
        <v>150.80000000000001</v>
      </c>
      <c r="G85" s="17"/>
      <c r="H85" s="64"/>
      <c r="I85" s="58"/>
    </row>
    <row r="86" spans="2:11" ht="22.5" x14ac:dyDescent="0.25">
      <c r="B86" s="25"/>
      <c r="C86" s="48" t="s">
        <v>119</v>
      </c>
      <c r="D86" s="19"/>
      <c r="E86" s="64">
        <v>204</v>
      </c>
      <c r="F86" s="29">
        <v>204</v>
      </c>
      <c r="G86" s="17"/>
      <c r="H86" s="64"/>
      <c r="I86" s="58"/>
    </row>
    <row r="87" spans="2:11" ht="30" x14ac:dyDescent="0.25">
      <c r="B87" s="6" t="s">
        <v>120</v>
      </c>
      <c r="C87" s="7" t="s">
        <v>121</v>
      </c>
      <c r="D87" s="17">
        <v>2000</v>
      </c>
      <c r="E87" s="17">
        <v>1274</v>
      </c>
      <c r="F87" s="17">
        <v>2000</v>
      </c>
      <c r="G87" s="17"/>
      <c r="H87" s="17">
        <f>F87-E87</f>
        <v>726</v>
      </c>
      <c r="I87" s="53" t="s">
        <v>191</v>
      </c>
    </row>
    <row r="88" spans="2:11" x14ac:dyDescent="0.25">
      <c r="B88" s="25"/>
      <c r="C88" s="48" t="s">
        <v>43</v>
      </c>
      <c r="D88" s="19"/>
      <c r="E88" s="19"/>
      <c r="F88" s="29"/>
      <c r="G88" s="17"/>
      <c r="H88" s="64"/>
      <c r="I88" s="58"/>
    </row>
    <row r="89" spans="2:11" ht="45" x14ac:dyDescent="0.25">
      <c r="B89" s="6" t="s">
        <v>122</v>
      </c>
      <c r="C89" s="7" t="s">
        <v>123</v>
      </c>
      <c r="D89" s="17">
        <v>29465</v>
      </c>
      <c r="E89" s="17">
        <f>E90+E91+E92+E93+E94+E95+E96</f>
        <v>29032.400000000001</v>
      </c>
      <c r="F89" s="17">
        <f>F90+F91+F92+F93+F94+F95+F96</f>
        <v>33000</v>
      </c>
      <c r="G89" s="17"/>
      <c r="H89" s="17">
        <f>F89-E89</f>
        <v>3967.5999999999985</v>
      </c>
      <c r="I89" s="53" t="s">
        <v>199</v>
      </c>
    </row>
    <row r="90" spans="2:11" x14ac:dyDescent="0.25">
      <c r="B90" s="25"/>
      <c r="C90" s="48" t="s">
        <v>124</v>
      </c>
      <c r="D90" s="19"/>
      <c r="E90" s="64">
        <v>11928.4</v>
      </c>
      <c r="F90" s="29">
        <v>12100</v>
      </c>
      <c r="G90" s="17"/>
      <c r="H90" s="64"/>
      <c r="I90" s="58"/>
    </row>
    <row r="91" spans="2:11" x14ac:dyDescent="0.25">
      <c r="B91" s="25"/>
      <c r="C91" s="48" t="s">
        <v>125</v>
      </c>
      <c r="D91" s="19"/>
      <c r="E91" s="64">
        <v>145</v>
      </c>
      <c r="F91" s="29">
        <v>160</v>
      </c>
      <c r="G91" s="17"/>
      <c r="H91" s="64"/>
      <c r="I91" s="58"/>
    </row>
    <row r="92" spans="2:11" ht="33.75" x14ac:dyDescent="0.25">
      <c r="B92" s="25"/>
      <c r="C92" s="48" t="s">
        <v>126</v>
      </c>
      <c r="D92" s="19"/>
      <c r="E92" s="64">
        <v>15628</v>
      </c>
      <c r="F92" s="29">
        <v>19100</v>
      </c>
      <c r="G92" s="17"/>
      <c r="H92" s="64"/>
      <c r="I92" s="58"/>
      <c r="K92" s="61"/>
    </row>
    <row r="93" spans="2:11" x14ac:dyDescent="0.25">
      <c r="B93" s="25"/>
      <c r="C93" s="48" t="s">
        <v>127</v>
      </c>
      <c r="D93" s="19"/>
      <c r="E93" s="64">
        <v>600</v>
      </c>
      <c r="F93" s="29">
        <v>700</v>
      </c>
      <c r="G93" s="17"/>
      <c r="H93" s="64"/>
      <c r="I93" s="58"/>
    </row>
    <row r="94" spans="2:11" ht="22.5" x14ac:dyDescent="0.25">
      <c r="B94" s="25"/>
      <c r="C94" s="48" t="s">
        <v>128</v>
      </c>
      <c r="D94" s="19"/>
      <c r="E94" s="64">
        <v>585</v>
      </c>
      <c r="F94" s="29">
        <v>670</v>
      </c>
      <c r="G94" s="17"/>
      <c r="H94" s="64"/>
      <c r="I94" s="58"/>
    </row>
    <row r="95" spans="2:11" ht="22.5" x14ac:dyDescent="0.25">
      <c r="B95" s="25"/>
      <c r="C95" s="48" t="s">
        <v>129</v>
      </c>
      <c r="D95" s="19"/>
      <c r="E95" s="64">
        <v>110</v>
      </c>
      <c r="F95" s="29">
        <v>234</v>
      </c>
      <c r="G95" s="17"/>
      <c r="H95" s="64"/>
      <c r="I95" s="58"/>
    </row>
    <row r="96" spans="2:11" ht="22.5" x14ac:dyDescent="0.25">
      <c r="B96" s="25"/>
      <c r="C96" s="48" t="s">
        <v>130</v>
      </c>
      <c r="D96" s="19"/>
      <c r="E96" s="64">
        <v>36</v>
      </c>
      <c r="F96" s="29">
        <v>36</v>
      </c>
      <c r="G96" s="17"/>
      <c r="H96" s="64"/>
      <c r="I96" s="58"/>
    </row>
    <row r="97" spans="2:9" ht="30" x14ac:dyDescent="0.25">
      <c r="B97" s="6" t="s">
        <v>131</v>
      </c>
      <c r="C97" s="7" t="s">
        <v>132</v>
      </c>
      <c r="D97" s="17">
        <v>2500</v>
      </c>
      <c r="E97" s="17">
        <f>E98+E99+E100+E101</f>
        <v>1516</v>
      </c>
      <c r="F97" s="17">
        <f>F98+F99+F100+F101</f>
        <v>3100</v>
      </c>
      <c r="G97" s="17"/>
      <c r="H97" s="17">
        <f>F97-E97</f>
        <v>1584</v>
      </c>
      <c r="I97" s="53" t="s">
        <v>192</v>
      </c>
    </row>
    <row r="98" spans="2:9" ht="22.5" x14ac:dyDescent="0.25">
      <c r="B98" s="25"/>
      <c r="C98" s="48" t="s">
        <v>133</v>
      </c>
      <c r="D98" s="19"/>
      <c r="E98" s="64">
        <v>260</v>
      </c>
      <c r="F98" s="64">
        <v>1812</v>
      </c>
      <c r="G98" s="17"/>
      <c r="H98" s="64"/>
      <c r="I98" s="58"/>
    </row>
    <row r="99" spans="2:9" ht="22.5" x14ac:dyDescent="0.25">
      <c r="B99" s="25"/>
      <c r="C99" s="48" t="s">
        <v>134</v>
      </c>
      <c r="D99" s="19"/>
      <c r="E99" s="64">
        <v>240</v>
      </c>
      <c r="F99" s="64">
        <v>360</v>
      </c>
      <c r="G99" s="17"/>
      <c r="H99" s="64"/>
      <c r="I99" s="58"/>
    </row>
    <row r="100" spans="2:9" ht="22.5" x14ac:dyDescent="0.25">
      <c r="B100" s="25"/>
      <c r="C100" s="48" t="s">
        <v>135</v>
      </c>
      <c r="D100" s="19"/>
      <c r="E100" s="64">
        <v>732</v>
      </c>
      <c r="F100" s="29">
        <v>642</v>
      </c>
      <c r="G100" s="17"/>
      <c r="H100" s="64"/>
      <c r="I100" s="58"/>
    </row>
    <row r="101" spans="2:9" ht="22.5" x14ac:dyDescent="0.25">
      <c r="B101" s="25"/>
      <c r="C101" s="48" t="s">
        <v>119</v>
      </c>
      <c r="D101" s="19"/>
      <c r="E101" s="64">
        <v>284</v>
      </c>
      <c r="F101" s="29">
        <v>286</v>
      </c>
      <c r="G101" s="17"/>
      <c r="H101" s="64"/>
      <c r="I101" s="58"/>
    </row>
    <row r="102" spans="2:9" ht="60" x14ac:dyDescent="0.25">
      <c r="B102" s="6" t="s">
        <v>136</v>
      </c>
      <c r="C102" s="7" t="s">
        <v>137</v>
      </c>
      <c r="D102" s="17">
        <v>6000</v>
      </c>
      <c r="E102" s="17">
        <f>E103+E104+E105+E106+E107+E108+E109+E110+E111+E112+E113+E114</f>
        <v>5961.5000000000009</v>
      </c>
      <c r="F102" s="17">
        <f>F103+F104+F105+F106+F107+F108+F109+F110+F111+F112+F113+F114</f>
        <v>6900</v>
      </c>
      <c r="G102" s="17"/>
      <c r="H102" s="17">
        <f>F102-E102</f>
        <v>938.49999999999909</v>
      </c>
      <c r="I102" s="53" t="s">
        <v>138</v>
      </c>
    </row>
    <row r="103" spans="2:9" ht="22.5" x14ac:dyDescent="0.25">
      <c r="B103" s="25"/>
      <c r="C103" s="48" t="s">
        <v>139</v>
      </c>
      <c r="D103" s="19"/>
      <c r="E103" s="64">
        <v>70</v>
      </c>
      <c r="F103" s="64">
        <v>100</v>
      </c>
      <c r="G103" s="17"/>
      <c r="H103" s="64"/>
      <c r="I103" s="58"/>
    </row>
    <row r="104" spans="2:9" ht="45" x14ac:dyDescent="0.25">
      <c r="B104" s="25"/>
      <c r="C104" s="48" t="s">
        <v>140</v>
      </c>
      <c r="D104" s="19"/>
      <c r="E104" s="64">
        <v>200</v>
      </c>
      <c r="F104" s="64">
        <v>300</v>
      </c>
      <c r="G104" s="17"/>
      <c r="H104" s="64"/>
      <c r="I104" s="58"/>
    </row>
    <row r="105" spans="2:9" ht="45" x14ac:dyDescent="0.25">
      <c r="B105" s="25"/>
      <c r="C105" s="48" t="s">
        <v>141</v>
      </c>
      <c r="D105" s="19"/>
      <c r="E105" s="64">
        <v>180</v>
      </c>
      <c r="F105" s="64">
        <v>200</v>
      </c>
      <c r="G105" s="17"/>
      <c r="H105" s="64"/>
      <c r="I105" s="58"/>
    </row>
    <row r="106" spans="2:9" ht="22.5" x14ac:dyDescent="0.25">
      <c r="B106" s="25"/>
      <c r="C106" s="48" t="s">
        <v>142</v>
      </c>
      <c r="D106" s="19"/>
      <c r="E106" s="64">
        <v>3523.6</v>
      </c>
      <c r="F106" s="64">
        <v>3400</v>
      </c>
      <c r="G106" s="17"/>
      <c r="H106" s="64"/>
      <c r="I106" s="58"/>
    </row>
    <row r="107" spans="2:9" ht="22.5" x14ac:dyDescent="0.25">
      <c r="B107" s="25"/>
      <c r="C107" s="48" t="s">
        <v>143</v>
      </c>
      <c r="D107" s="19"/>
      <c r="E107" s="64">
        <v>367</v>
      </c>
      <c r="F107" s="64">
        <v>268</v>
      </c>
      <c r="G107" s="17"/>
      <c r="H107" s="64"/>
      <c r="I107" s="58"/>
    </row>
    <row r="108" spans="2:9" ht="22.5" x14ac:dyDescent="0.25">
      <c r="B108" s="25"/>
      <c r="C108" s="48" t="s">
        <v>144</v>
      </c>
      <c r="D108" s="19"/>
      <c r="E108" s="64">
        <v>65.3</v>
      </c>
      <c r="F108" s="64">
        <v>48</v>
      </c>
      <c r="G108" s="17"/>
      <c r="H108" s="64"/>
      <c r="I108" s="58"/>
    </row>
    <row r="109" spans="2:9" ht="45" x14ac:dyDescent="0.25">
      <c r="B109" s="25"/>
      <c r="C109" s="48" t="s">
        <v>145</v>
      </c>
      <c r="D109" s="19"/>
      <c r="E109" s="64">
        <v>48.2</v>
      </c>
      <c r="F109" s="64">
        <v>48</v>
      </c>
      <c r="G109" s="17"/>
      <c r="H109" s="64"/>
      <c r="I109" s="58"/>
    </row>
    <row r="110" spans="2:9" ht="33.75" x14ac:dyDescent="0.25">
      <c r="B110" s="25"/>
      <c r="C110" s="48" t="s">
        <v>146</v>
      </c>
      <c r="D110" s="19"/>
      <c r="E110" s="64">
        <v>437.8</v>
      </c>
      <c r="F110" s="64">
        <v>230</v>
      </c>
      <c r="G110" s="17"/>
      <c r="H110" s="64"/>
      <c r="I110" s="58"/>
    </row>
    <row r="111" spans="2:9" ht="33.75" x14ac:dyDescent="0.25">
      <c r="B111" s="25"/>
      <c r="C111" s="48" t="s">
        <v>147</v>
      </c>
      <c r="D111" s="19"/>
      <c r="E111" s="64">
        <v>568</v>
      </c>
      <c r="F111" s="64">
        <v>341</v>
      </c>
      <c r="G111" s="17"/>
      <c r="H111" s="64"/>
      <c r="I111" s="58"/>
    </row>
    <row r="112" spans="2:9" ht="22.5" x14ac:dyDescent="0.25">
      <c r="B112" s="25"/>
      <c r="C112" s="48" t="s">
        <v>148</v>
      </c>
      <c r="D112" s="19"/>
      <c r="E112" s="64">
        <v>348.6</v>
      </c>
      <c r="F112" s="64">
        <v>219</v>
      </c>
      <c r="G112" s="17"/>
      <c r="H112" s="64"/>
      <c r="I112" s="58"/>
    </row>
    <row r="113" spans="2:9" ht="33.75" x14ac:dyDescent="0.25">
      <c r="B113" s="25"/>
      <c r="C113" s="48" t="s">
        <v>149</v>
      </c>
      <c r="D113" s="19"/>
      <c r="E113" s="64">
        <v>0</v>
      </c>
      <c r="F113" s="64">
        <v>1494</v>
      </c>
      <c r="G113" s="17"/>
      <c r="H113" s="64"/>
      <c r="I113" s="58"/>
    </row>
    <row r="114" spans="2:9" ht="22.5" x14ac:dyDescent="0.25">
      <c r="B114" s="25"/>
      <c r="C114" s="48" t="s">
        <v>150</v>
      </c>
      <c r="D114" s="19"/>
      <c r="E114" s="64">
        <v>153</v>
      </c>
      <c r="F114" s="64">
        <v>252</v>
      </c>
      <c r="G114" s="17"/>
      <c r="H114" s="64"/>
      <c r="I114" s="58"/>
    </row>
    <row r="115" spans="2:9" ht="30" x14ac:dyDescent="0.25">
      <c r="B115" s="6" t="s">
        <v>151</v>
      </c>
      <c r="C115" s="7" t="s">
        <v>152</v>
      </c>
      <c r="D115" s="17">
        <v>30000</v>
      </c>
      <c r="E115" s="17">
        <f>E116+E117+E118+E119+E120+E121</f>
        <v>31908.400000000001</v>
      </c>
      <c r="F115" s="17">
        <f>F116+F117+F118+F119+F120+F121</f>
        <v>34285</v>
      </c>
      <c r="G115" s="17"/>
      <c r="H115" s="17">
        <f>F115-E115</f>
        <v>2376.5999999999985</v>
      </c>
      <c r="I115" s="53" t="s">
        <v>193</v>
      </c>
    </row>
    <row r="116" spans="2:9" ht="33.75" x14ac:dyDescent="0.25">
      <c r="B116" s="25"/>
      <c r="C116" s="48" t="s">
        <v>153</v>
      </c>
      <c r="D116" s="19"/>
      <c r="E116" s="64">
        <v>724.6</v>
      </c>
      <c r="F116" s="29">
        <v>724.6</v>
      </c>
      <c r="G116" s="17"/>
      <c r="H116" s="64"/>
      <c r="I116" s="58"/>
    </row>
    <row r="117" spans="2:9" ht="22.5" x14ac:dyDescent="0.25">
      <c r="B117" s="25"/>
      <c r="C117" s="48" t="s">
        <v>154</v>
      </c>
      <c r="D117" s="19"/>
      <c r="E117" s="64">
        <v>7700.2</v>
      </c>
      <c r="F117" s="29">
        <v>8923.2000000000007</v>
      </c>
      <c r="G117" s="17"/>
      <c r="H117" s="64"/>
      <c r="I117" s="58"/>
    </row>
    <row r="118" spans="2:9" ht="67.5" x14ac:dyDescent="0.25">
      <c r="B118" s="25"/>
      <c r="C118" s="48" t="s">
        <v>155</v>
      </c>
      <c r="D118" s="19"/>
      <c r="E118" s="64">
        <v>444.2</v>
      </c>
      <c r="F118" s="29">
        <v>444.2</v>
      </c>
      <c r="G118" s="17"/>
      <c r="H118" s="64"/>
      <c r="I118" s="58"/>
    </row>
    <row r="119" spans="2:9" ht="56.25" x14ac:dyDescent="0.25">
      <c r="B119" s="25"/>
      <c r="C119" s="48" t="s">
        <v>156</v>
      </c>
      <c r="D119" s="19"/>
      <c r="E119" s="64">
        <v>400</v>
      </c>
      <c r="F119" s="29">
        <v>400</v>
      </c>
      <c r="G119" s="17"/>
      <c r="H119" s="64"/>
      <c r="I119" s="58"/>
    </row>
    <row r="120" spans="2:9" ht="45" x14ac:dyDescent="0.25">
      <c r="B120" s="25"/>
      <c r="C120" s="48" t="s">
        <v>157</v>
      </c>
      <c r="D120" s="19"/>
      <c r="E120" s="64">
        <v>8</v>
      </c>
      <c r="F120" s="29">
        <v>8</v>
      </c>
      <c r="G120" s="17"/>
      <c r="H120" s="64"/>
      <c r="I120" s="58"/>
    </row>
    <row r="121" spans="2:9" x14ac:dyDescent="0.25">
      <c r="B121" s="25"/>
      <c r="C121" s="48" t="s">
        <v>158</v>
      </c>
      <c r="D121" s="19"/>
      <c r="E121" s="64">
        <v>22631.4</v>
      </c>
      <c r="F121" s="29">
        <v>23785</v>
      </c>
      <c r="G121" s="17"/>
      <c r="H121" s="64"/>
      <c r="I121" s="58"/>
    </row>
    <row r="122" spans="2:9" ht="33.75" x14ac:dyDescent="0.25">
      <c r="B122" s="6" t="s">
        <v>159</v>
      </c>
      <c r="C122" s="7" t="s">
        <v>160</v>
      </c>
      <c r="D122" s="17">
        <v>25334</v>
      </c>
      <c r="E122" s="17">
        <f>E123+E124+E125+E126</f>
        <v>25334</v>
      </c>
      <c r="F122" s="17">
        <f>F123+F124+F125+F126</f>
        <v>26000</v>
      </c>
      <c r="G122" s="17"/>
      <c r="H122" s="17">
        <f>F122-E122</f>
        <v>666</v>
      </c>
      <c r="I122" s="53" t="s">
        <v>198</v>
      </c>
    </row>
    <row r="123" spans="2:9" ht="67.5" x14ac:dyDescent="0.25">
      <c r="B123" s="25"/>
      <c r="C123" s="48" t="s">
        <v>161</v>
      </c>
      <c r="D123" s="19"/>
      <c r="E123" s="64">
        <v>19194.5</v>
      </c>
      <c r="F123" s="29">
        <v>19811.7</v>
      </c>
      <c r="G123" s="17"/>
      <c r="H123" s="64"/>
      <c r="I123" s="58"/>
    </row>
    <row r="124" spans="2:9" ht="33.75" x14ac:dyDescent="0.25">
      <c r="B124" s="25"/>
      <c r="C124" s="48" t="s">
        <v>162</v>
      </c>
      <c r="D124" s="19"/>
      <c r="E124" s="64">
        <v>3586</v>
      </c>
      <c r="F124" s="29">
        <v>3622.1</v>
      </c>
      <c r="G124" s="17"/>
      <c r="H124" s="64"/>
      <c r="I124" s="58"/>
    </row>
    <row r="125" spans="2:9" ht="22.5" x14ac:dyDescent="0.25">
      <c r="B125" s="25"/>
      <c r="C125" s="48" t="s">
        <v>163</v>
      </c>
      <c r="D125" s="19"/>
      <c r="E125" s="64">
        <v>213.5</v>
      </c>
      <c r="F125" s="29">
        <v>220.2</v>
      </c>
      <c r="G125" s="17"/>
      <c r="H125" s="64"/>
      <c r="I125" s="58"/>
    </row>
    <row r="126" spans="2:9" ht="45" x14ac:dyDescent="0.25">
      <c r="B126" s="25"/>
      <c r="C126" s="48" t="s">
        <v>164</v>
      </c>
      <c r="D126" s="19"/>
      <c r="E126" s="64">
        <v>2340</v>
      </c>
      <c r="F126" s="29">
        <v>2346</v>
      </c>
      <c r="G126" s="17"/>
      <c r="H126" s="64"/>
      <c r="I126" s="58"/>
    </row>
    <row r="127" spans="2:9" ht="22.5" x14ac:dyDescent="0.25">
      <c r="B127" s="6" t="s">
        <v>165</v>
      </c>
      <c r="C127" s="7" t="s">
        <v>166</v>
      </c>
      <c r="D127" s="17">
        <v>15000</v>
      </c>
      <c r="E127" s="17">
        <f>E128+E129+E130+E131</f>
        <v>15000</v>
      </c>
      <c r="F127" s="17">
        <f>F128+F129+F130+F131</f>
        <v>25000</v>
      </c>
      <c r="G127" s="17"/>
      <c r="H127" s="17">
        <f>F127-E127</f>
        <v>10000</v>
      </c>
      <c r="I127" s="53" t="s">
        <v>194</v>
      </c>
    </row>
    <row r="128" spans="2:9" ht="67.5" x14ac:dyDescent="0.25">
      <c r="B128" s="25"/>
      <c r="C128" s="48" t="s">
        <v>167</v>
      </c>
      <c r="D128" s="19"/>
      <c r="E128" s="64">
        <v>14666.9</v>
      </c>
      <c r="F128" s="64">
        <v>24665</v>
      </c>
      <c r="G128" s="17"/>
      <c r="H128" s="64"/>
      <c r="I128" s="58"/>
    </row>
    <row r="129" spans="2:9" ht="56.25" x14ac:dyDescent="0.25">
      <c r="B129" s="25"/>
      <c r="C129" s="48" t="s">
        <v>168</v>
      </c>
      <c r="D129" s="19"/>
      <c r="E129" s="64">
        <v>308</v>
      </c>
      <c r="F129" s="64">
        <v>310</v>
      </c>
      <c r="G129" s="30"/>
      <c r="H129" s="30"/>
      <c r="I129" s="55"/>
    </row>
    <row r="130" spans="2:9" ht="33.75" x14ac:dyDescent="0.25">
      <c r="B130" s="25"/>
      <c r="C130" s="48" t="s">
        <v>169</v>
      </c>
      <c r="D130" s="19"/>
      <c r="E130" s="64">
        <v>5.0999999999999996</v>
      </c>
      <c r="F130" s="64">
        <v>5</v>
      </c>
      <c r="G130" s="30"/>
      <c r="H130" s="30"/>
      <c r="I130" s="55"/>
    </row>
    <row r="131" spans="2:9" ht="22.5" x14ac:dyDescent="0.25">
      <c r="B131" s="25"/>
      <c r="C131" s="48" t="s">
        <v>170</v>
      </c>
      <c r="D131" s="19"/>
      <c r="E131" s="64">
        <v>20</v>
      </c>
      <c r="F131" s="64">
        <v>20</v>
      </c>
      <c r="G131" s="30"/>
      <c r="H131" s="30"/>
      <c r="I131" s="55"/>
    </row>
    <row r="132" spans="2:9" ht="30" x14ac:dyDescent="0.25">
      <c r="B132" s="6" t="s">
        <v>171</v>
      </c>
      <c r="C132" s="7" t="s">
        <v>172</v>
      </c>
      <c r="D132" s="17">
        <v>1000</v>
      </c>
      <c r="E132" s="17">
        <f>E133+E134</f>
        <v>1000</v>
      </c>
      <c r="F132" s="17">
        <f>F133+F134</f>
        <v>1200</v>
      </c>
      <c r="G132" s="17"/>
      <c r="H132" s="17">
        <f>F132-E132</f>
        <v>200</v>
      </c>
      <c r="I132" s="53"/>
    </row>
    <row r="133" spans="2:9" ht="22.5" x14ac:dyDescent="0.25">
      <c r="B133" s="25"/>
      <c r="C133" s="48" t="s">
        <v>173</v>
      </c>
      <c r="D133" s="19"/>
      <c r="E133" s="64">
        <v>820</v>
      </c>
      <c r="F133" s="29">
        <v>1000</v>
      </c>
      <c r="G133" s="17"/>
      <c r="H133" s="64"/>
      <c r="I133" s="58"/>
    </row>
    <row r="134" spans="2:9" ht="22.5" x14ac:dyDescent="0.25">
      <c r="B134" s="25"/>
      <c r="C134" s="48" t="s">
        <v>174</v>
      </c>
      <c r="D134" s="19"/>
      <c r="E134" s="64">
        <v>180</v>
      </c>
      <c r="F134" s="29">
        <v>200</v>
      </c>
      <c r="G134" s="17"/>
      <c r="H134" s="64"/>
      <c r="I134" s="58"/>
    </row>
    <row r="135" spans="2:9" ht="30" x14ac:dyDescent="0.25">
      <c r="B135" s="38" t="s">
        <v>175</v>
      </c>
      <c r="C135" s="39" t="s">
        <v>176</v>
      </c>
      <c r="D135" s="40">
        <v>1000</v>
      </c>
      <c r="E135" s="40">
        <v>1000</v>
      </c>
      <c r="F135" s="40">
        <v>1000</v>
      </c>
      <c r="G135" s="40"/>
      <c r="H135" s="57">
        <f>F135-E135</f>
        <v>0</v>
      </c>
      <c r="I135" s="57"/>
    </row>
    <row r="136" spans="2:9" x14ac:dyDescent="0.25">
      <c r="B136" s="41"/>
      <c r="C136" s="48" t="s">
        <v>43</v>
      </c>
      <c r="D136" s="19"/>
      <c r="E136" s="19"/>
      <c r="F136" s="42"/>
      <c r="G136" s="32"/>
      <c r="H136" s="32"/>
      <c r="I136" s="28"/>
    </row>
    <row r="137" spans="2:9" ht="15.75" x14ac:dyDescent="0.25">
      <c r="B137" s="69"/>
      <c r="C137" s="69"/>
      <c r="D137" s="63"/>
      <c r="E137" s="63"/>
      <c r="F137" s="3"/>
      <c r="G137" s="1"/>
      <c r="H137" s="1"/>
      <c r="I137" s="2"/>
    </row>
    <row r="138" spans="2:9" x14ac:dyDescent="0.25">
      <c r="B138" s="2"/>
      <c r="C138" s="1"/>
      <c r="D138" s="1"/>
      <c r="E138" s="1"/>
      <c r="F138" s="1"/>
    </row>
    <row r="139" spans="2:9" ht="15" customHeight="1" x14ac:dyDescent="0.25">
      <c r="B139" s="72" t="s">
        <v>177</v>
      </c>
      <c r="C139" s="72"/>
      <c r="D139" s="65"/>
      <c r="E139" s="1"/>
      <c r="F139" s="1"/>
    </row>
    <row r="140" spans="2:9" x14ac:dyDescent="0.25">
      <c r="B140" s="2"/>
      <c r="C140" s="1"/>
      <c r="D140" s="1"/>
      <c r="E140" s="1"/>
      <c r="F140" s="3"/>
    </row>
  </sheetData>
  <mergeCells count="11">
    <mergeCell ref="F1:F2"/>
    <mergeCell ref="G1:G2"/>
    <mergeCell ref="H1:H2"/>
    <mergeCell ref="I1:I2"/>
    <mergeCell ref="E19:E20"/>
    <mergeCell ref="B139:C139"/>
    <mergeCell ref="B1:B2"/>
    <mergeCell ref="C1:C2"/>
    <mergeCell ref="D1:D2"/>
    <mergeCell ref="E1:E2"/>
    <mergeCell ref="B137:C13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2016-2019</vt:lpstr>
      <vt:lpstr>2015-2016 სხვაობა განმარტება</vt: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2015-08-27T06:36:41Z</dcterms:modified>
</cp:coreProperties>
</file>